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yananista1224/Desktop/富田浜資料/"/>
    </mc:Choice>
  </mc:AlternateContent>
  <xr:revisionPtr revIDLastSave="0" documentId="13_ncr:1_{7C3A0CAB-489C-384B-A1D0-A6BB12897768}" xr6:coauthVersionLast="47" xr6:coauthVersionMax="47" xr10:uidLastSave="{00000000-0000-0000-0000-000000000000}"/>
  <bookViews>
    <workbookView xWindow="28800" yWindow="600" windowWidth="38400" windowHeight="19720" tabRatio="713" activeTab="1" xr2:uid="{00000000-000D-0000-FFFF-FFFF00000000}"/>
  </bookViews>
  <sheets>
    <sheet name="様式1_富田浜公園グラウンド使用許可申請書" sheetId="1" r:id="rId1"/>
    <sheet name="様式1_別表1_施設・設備利⽤明細(計算)表" sheetId="3" r:id="rId2"/>
    <sheet name="様式2_富田浜公園グラウンド使用許可書" sheetId="2" r:id="rId3"/>
    <sheet name="様式2_別表2_施設・設備利⽤明細(計算)表 請求書" sheetId="4" r:id="rId4"/>
  </sheets>
  <definedNames>
    <definedName name="_xlnm.Print_Area" localSheetId="0">様式1_富田浜公園グラウンド使用許可申請書!$A$1:$X$45</definedName>
    <definedName name="_xlnm.Print_Area" localSheetId="1">'様式1_別表1_施設・設備利⽤明細(計算)表'!$A$3:$AC$32</definedName>
    <definedName name="_xlnm.Print_Area" localSheetId="2">様式2_富田浜公園グラウンド使用許可書!$A$1:$X$48</definedName>
    <definedName name="_xlnm.Print_Area" localSheetId="3">'様式2_別表2_施設・設備利⽤明細(計算)表 請求書'!$A$3:$AC$45</definedName>
    <definedName name="団体在籍地" localSheetId="1">'様式1_別表1_施設・設備利⽤明細(計算)表'!$H$1</definedName>
    <definedName name="入場料等の徴収又は物品販売等営業行為" localSheetId="1">'様式1_別表1_施設・設備利⽤明細(計算)表'!$H$2:$P$2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4" l="1"/>
  <c r="T12" i="4" l="1"/>
  <c r="R11" i="4"/>
  <c r="T10" i="4"/>
  <c r="R9" i="4"/>
  <c r="T8" i="4"/>
  <c r="R7" i="4"/>
  <c r="P21" i="3" l="1"/>
  <c r="V21" i="3"/>
  <c r="V21" i="4" s="1"/>
  <c r="U28" i="3"/>
  <c r="R40" i="1" s="1"/>
  <c r="R43" i="2"/>
  <c r="A33" i="4"/>
  <c r="AA32" i="4"/>
  <c r="U3" i="4"/>
  <c r="V17" i="3"/>
  <c r="V17" i="4" s="1"/>
  <c r="S30" i="2"/>
  <c r="S28" i="2"/>
  <c r="S26" i="2"/>
  <c r="S20" i="2"/>
  <c r="AE15" i="3"/>
  <c r="AE13" i="3"/>
  <c r="AA3" i="4"/>
  <c r="R23" i="4"/>
  <c r="R21" i="4"/>
  <c r="S17" i="4"/>
  <c r="S15" i="4"/>
  <c r="S13" i="4"/>
  <c r="P23" i="3"/>
  <c r="I24" i="4"/>
  <c r="I23" i="4"/>
  <c r="P23" i="4" s="1"/>
  <c r="I22" i="4"/>
  <c r="I21" i="4"/>
  <c r="P21" i="4" s="1"/>
  <c r="O18" i="4"/>
  <c r="I18" i="4"/>
  <c r="O17" i="4"/>
  <c r="I17" i="4"/>
  <c r="R17" i="4" s="1"/>
  <c r="O16" i="4"/>
  <c r="I16" i="4"/>
  <c r="O15" i="4"/>
  <c r="AE15" i="4" s="1"/>
  <c r="I15" i="4"/>
  <c r="R15" i="4" s="1"/>
  <c r="O14" i="4"/>
  <c r="I14" i="4"/>
  <c r="O13" i="4"/>
  <c r="AE13" i="4" s="1"/>
  <c r="I13" i="4"/>
  <c r="R13" i="4" s="1"/>
  <c r="AE11" i="4"/>
  <c r="AE9" i="4"/>
  <c r="AG9" i="4"/>
  <c r="G14" i="2"/>
  <c r="G13" i="2"/>
  <c r="D8" i="2"/>
  <c r="C7" i="2"/>
  <c r="C6" i="2"/>
  <c r="C5" i="2"/>
  <c r="U4" i="4" s="1"/>
  <c r="U3" i="3"/>
  <c r="U4" i="3"/>
  <c r="V23" i="3"/>
  <c r="V23" i="4" s="1"/>
  <c r="AE11" i="3"/>
  <c r="AE9" i="3"/>
  <c r="AE7" i="3"/>
  <c r="T12" i="3"/>
  <c r="R15" i="3"/>
  <c r="V15" i="3"/>
  <c r="V15" i="4" s="1"/>
  <c r="R13" i="3"/>
  <c r="V13" i="3" s="1"/>
  <c r="V13" i="4" s="1"/>
  <c r="R11" i="3"/>
  <c r="AG11" i="3" s="1"/>
  <c r="R9" i="3"/>
  <c r="AG9" i="3" s="1"/>
  <c r="R7" i="3"/>
  <c r="AF7" i="3" s="1"/>
  <c r="V7" i="3" s="1"/>
  <c r="T10" i="3"/>
  <c r="T8" i="3"/>
  <c r="AF7" i="4" l="1"/>
  <c r="V7" i="4" s="1"/>
  <c r="AE7" i="4"/>
  <c r="AG7" i="3"/>
  <c r="AF11" i="3"/>
  <c r="V11" i="3" s="1"/>
  <c r="AG11" i="4"/>
  <c r="AF11" i="4"/>
  <c r="V11" i="4" s="1"/>
  <c r="AF9" i="3"/>
  <c r="V9" i="3" s="1"/>
  <c r="AF9" i="4"/>
  <c r="V9" i="4" s="1"/>
  <c r="U26" i="3" l="1"/>
  <c r="R38" i="1" s="1"/>
  <c r="R42" i="1" s="1"/>
  <c r="R47" i="1" s="1"/>
  <c r="R44" i="1" s="1"/>
  <c r="AG7" i="4"/>
  <c r="U27" i="4"/>
  <c r="R41" i="2" l="1"/>
  <c r="R45" i="2" s="1"/>
  <c r="U30" i="3"/>
  <c r="U34" i="3" s="1"/>
  <c r="U32" i="3" s="1"/>
  <c r="U29" i="4"/>
  <c r="E27" i="4" s="1"/>
  <c r="J27" i="4" s="1"/>
  <c r="R50" i="2" l="1"/>
  <c r="R47" i="2"/>
  <c r="E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R3" authorId="0" shapeId="0" xr:uid="{6E87303B-C4F4-4623-A2C8-BEAFF01DCEF7}">
      <text>
        <r>
          <rPr>
            <sz val="11"/>
            <color rgb="FF000000"/>
            <rFont val="MS P ゴシック"/>
            <charset val="128"/>
          </rPr>
          <t>西暦で入力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S17" authorId="0" shapeId="0" xr:uid="{EA20975E-D932-4E1F-B5B3-51F086C77ECB}">
      <text>
        <r>
          <rPr>
            <sz val="9"/>
            <color indexed="81"/>
            <rFont val="MS P ゴシック"/>
            <family val="3"/>
            <charset val="128"/>
          </rPr>
          <t>出店する店舗数を入力してください。</t>
        </r>
      </text>
    </comment>
  </commentList>
</comments>
</file>

<file path=xl/sharedStrings.xml><?xml version="1.0" encoding="utf-8"?>
<sst xmlns="http://schemas.openxmlformats.org/spreadsheetml/2006/main" count="341" uniqueCount="125">
  <si>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</si>
  <si>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</si>
  <si>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</si>
  <si>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</si>
  <si>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（申請者）</t>
    <rPh sb="1" eb="4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</si>
  <si>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</si>
  <si>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</si>
  <si>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</si>
  <si>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</si>
  <si>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：</t>
    <phoneticPr fontId="2"/>
  </si>
  <si>
    <t>)</t>
    <phoneticPr fontId="2"/>
  </si>
  <si>
    <t>使用目的</t>
    <rPh sb="0" eb="2">
      <t>シヨウ</t>
    </rPh>
    <rPh sb="2" eb="4">
      <t>モクテキ</t>
    </rPh>
    <phoneticPr fontId="2"/>
  </si>
  <si>
    <t>使用人数</t>
    <rPh sb="0" eb="2">
      <t>シヨウ</t>
    </rPh>
    <rPh sb="2" eb="4">
      <t>ニンズウ</t>
    </rPh>
    <phoneticPr fontId="2"/>
  </si>
  <si>
    <t>団体在籍地</t>
    <rPh sb="0" eb="2">
      <t>ダンタイ</t>
    </rPh>
    <rPh sb="2" eb="4">
      <t>ザイセキ</t>
    </rPh>
    <rPh sb="4" eb="5">
      <t>チ</t>
    </rPh>
    <phoneticPr fontId="2"/>
  </si>
  <si>
    <t>町内在住 または JFA登録団体</t>
    <rPh sb="0" eb="2">
      <t>チョウナイ</t>
    </rPh>
    <rPh sb="2" eb="4">
      <t>ザイジュウ</t>
    </rPh>
    <rPh sb="12" eb="14">
      <t>トウロク</t>
    </rPh>
    <rPh sb="14" eb="16">
      <t>ダンタイ</t>
    </rPh>
    <phoneticPr fontId="2"/>
  </si>
  <si>
    <t>左記以外</t>
    <rPh sb="0" eb="2">
      <t>サキ</t>
    </rPh>
    <rPh sb="2" eb="4">
      <t>イガイ</t>
    </rPh>
    <phoneticPr fontId="2"/>
  </si>
  <si>
    <t>入場料等の徴収</t>
    <rPh sb="0" eb="3">
      <t>ニュウジョウリョウ</t>
    </rPh>
    <rPh sb="3" eb="4">
      <t>ナド</t>
    </rPh>
    <rPh sb="5" eb="7">
      <t>チョウシュウ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</si>
  <si>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</si>
  <si>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</si>
  <si>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物品販売等の営業行為</t>
    <rPh sb="0" eb="2">
      <t>ブッピン</t>
    </rPh>
    <rPh sb="2" eb="4">
      <t>ハンバイ</t>
    </rPh>
    <rPh sb="4" eb="5">
      <t>ナド</t>
    </rPh>
    <rPh sb="6" eb="8">
      <t>エイギョウ</t>
    </rPh>
    <rPh sb="8" eb="10">
      <t>コウイ</t>
    </rPh>
    <phoneticPr fontId="2"/>
  </si>
  <si>
    <t>有（場所：</t>
    <rPh sb="0" eb="1">
      <t>アリ</t>
    </rPh>
    <rPh sb="2" eb="4">
      <t>バショ</t>
    </rPh>
    <phoneticPr fontId="2"/>
  </si>
  <si>
    <t>）</t>
    <phoneticPr fontId="2"/>
  </si>
  <si>
    <t>使用施設等</t>
    <rPh sb="0" eb="2">
      <t>シヨウ</t>
    </rPh>
    <rPh sb="2" eb="4">
      <t>シセツ</t>
    </rPh>
    <rPh sb="4" eb="5">
      <t>トウ</t>
    </rPh>
    <phoneticPr fontId="2"/>
  </si>
  <si>
    <t>使用期間</t>
    <rPh sb="0" eb="2">
      <t>シヨウ</t>
    </rPh>
    <rPh sb="2" eb="4">
      <t>キカン</t>
    </rPh>
    <phoneticPr fontId="2"/>
  </si>
  <si>
    <t>時間</t>
    <rPh sb="0" eb="2">
      <t>ジカン</t>
    </rPh>
    <phoneticPr fontId="2"/>
  </si>
  <si>
    <t>単価</t>
    <rPh sb="0" eb="2">
      <t>タンカ</t>
    </rPh>
    <phoneticPr fontId="2"/>
  </si>
  <si>
    <t>使用料
（利用料金）</t>
    <rPh sb="0" eb="3">
      <t>シヨウリョウ</t>
    </rPh>
    <rPh sb="5" eb="7">
      <t>リヨウ</t>
    </rPh>
    <rPh sb="7" eb="9">
      <t>リョウキン</t>
    </rPh>
    <phoneticPr fontId="2"/>
  </si>
  <si>
    <t>備考</t>
    <rPh sb="0" eb="2">
      <t>ビコウ</t>
    </rPh>
    <phoneticPr fontId="2"/>
  </si>
  <si>
    <t>グラウンド</t>
    <phoneticPr fontId="2"/>
  </si>
  <si>
    <t>アマチュアの活動</t>
    <rPh sb="6" eb="8">
      <t>カツドウ</t>
    </rPh>
    <phoneticPr fontId="2"/>
  </si>
  <si>
    <t>から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</si>
  <si>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</si>
  <si>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</si>
  <si>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まで</t>
    <phoneticPr fontId="2"/>
  </si>
  <si>
    <t>㎡</t>
    <phoneticPr fontId="2"/>
  </si>
  <si>
    <t>日数</t>
    <rPh sb="0" eb="2">
      <t>ニッスウ</t>
    </rPh>
    <phoneticPr fontId="2"/>
  </si>
  <si>
    <t>円</t>
  </si>
  <si>
    <t>使用
面積</t>
    <rPh sb="0" eb="2">
      <t>シヨウ</t>
    </rPh>
    <rPh sb="3" eb="5">
      <t>メンセキ</t>
    </rPh>
    <phoneticPr fontId="2"/>
  </si>
  <si>
    <t>日間</t>
    <rPh sb="0" eb="1">
      <t>ニチ</t>
    </rPh>
    <rPh sb="1" eb="2">
      <t>アイダ</t>
    </rPh>
    <phoneticPr fontId="2"/>
  </si>
  <si>
    <t>年間</t>
    <rPh sb="0" eb="2">
      <t>ネンカン</t>
    </rPh>
    <phoneticPr fontId="2"/>
  </si>
  <si>
    <t>確認</t>
    <rPh sb="0" eb="2">
      <t>カクニン</t>
    </rPh>
    <phoneticPr fontId="2"/>
  </si>
  <si>
    <t>使用料（利用料金）計</t>
    <phoneticPr fontId="2"/>
  </si>
  <si>
    <t>団体在籍地</t>
  </si>
  <si>
    <t>町内在住 または JFA登録団体</t>
    <rPh sb="0" eb="1">
      <t>チョウ</t>
    </rPh>
    <rPh sb="1" eb="2">
      <t>ナイ</t>
    </rPh>
    <phoneticPr fontId="2"/>
  </si>
  <si>
    <t>←ドロップダウンリストから選んでください ”必須”</t>
    <rPh sb="13" eb="14">
      <t>エラ</t>
    </rPh>
    <rPh sb="22" eb="24">
      <t>ヒッス</t>
    </rPh>
    <phoneticPr fontId="2"/>
  </si>
  <si>
    <t>入場料等の徴収 または
物品販売等の営業行為</t>
    <rPh sb="12" eb="14">
      <t>ブッピン</t>
    </rPh>
    <rPh sb="14" eb="16">
      <t>ハンバイ</t>
    </rPh>
    <rPh sb="16" eb="17">
      <t>トウ</t>
    </rPh>
    <rPh sb="18" eb="20">
      <t>エイギョウ</t>
    </rPh>
    <rPh sb="20" eb="22">
      <t>コウイ</t>
    </rPh>
    <phoneticPr fontId="2"/>
  </si>
  <si>
    <t>町外在住 または JFA登録団体以外</t>
    <rPh sb="0" eb="1">
      <t>チョウ</t>
    </rPh>
    <rPh sb="1" eb="2">
      <t>ガイ</t>
    </rPh>
    <rPh sb="16" eb="18">
      <t>イガイ</t>
    </rPh>
    <phoneticPr fontId="2"/>
  </si>
  <si>
    <t>様式第1号_別表1　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</si>
  <si>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申請日及び団体名：</t>
    <rPh sb="0" eb="2">
      <t>シンセイ</t>
    </rPh>
    <rPh sb="2" eb="3">
      <t>ビ</t>
    </rPh>
    <rPh sb="3" eb="4">
      <t>オヨ</t>
    </rPh>
    <rPh sb="5" eb="7">
      <t>ダンタイ</t>
    </rPh>
    <rPh sb="7" eb="8">
      <t>メイ</t>
    </rPh>
    <phoneticPr fontId="2"/>
  </si>
  <si>
    <t>施設・設備利用明細（計算）表</t>
    <rPh sb="0" eb="2">
      <t>シセツ</t>
    </rPh>
    <rPh sb="3" eb="5">
      <t>セツビ</t>
    </rPh>
    <rPh sb="5" eb="7">
      <t>リヨウ</t>
    </rPh>
    <rPh sb="7" eb="9">
      <t>メイサイ</t>
    </rPh>
    <rPh sb="10" eb="12">
      <t>ケイサン</t>
    </rPh>
    <rPh sb="13" eb="14">
      <t>ヒョウ</t>
    </rPh>
    <phoneticPr fontId="2"/>
  </si>
  <si>
    <t>使用施設等</t>
    <rPh sb="0" eb="2">
      <t>シヨウ</t>
    </rPh>
    <rPh sb="2" eb="4">
      <t>シセツ</t>
    </rPh>
    <rPh sb="4" eb="5">
      <t>ナド</t>
    </rPh>
    <phoneticPr fontId="2"/>
  </si>
  <si>
    <t>差引時間</t>
    <rPh sb="0" eb="2">
      <t>サシヒキ</t>
    </rPh>
    <rPh sb="2" eb="4">
      <t>ジカン</t>
    </rPh>
    <phoneticPr fontId="2"/>
  </si>
  <si>
    <t>1面利用</t>
    <rPh sb="1" eb="2">
      <t>メン</t>
    </rPh>
    <rPh sb="2" eb="4">
      <t>リヨウ</t>
    </rPh>
    <phoneticPr fontId="2"/>
  </si>
  <si>
    <t>2面利用</t>
    <rPh sb="1" eb="2">
      <t>メン</t>
    </rPh>
    <rPh sb="2" eb="4">
      <t>リヨウ</t>
    </rPh>
    <phoneticPr fontId="2"/>
  </si>
  <si>
    <t>アマ
チュア</t>
    <phoneticPr fontId="2"/>
  </si>
  <si>
    <t>小中高生</t>
    <rPh sb="0" eb="4">
      <t>ショウチュウコウセイ</t>
    </rPh>
    <phoneticPr fontId="2"/>
  </si>
  <si>
    <t>一般</t>
    <rPh sb="0" eb="2">
      <t>イッパン</t>
    </rPh>
    <phoneticPr fontId="2"/>
  </si>
  <si>
    <t>から</t>
  </si>
  <si>
    <t>まで</t>
  </si>
  <si>
    <t>※ウォームアップエリアのみのご利用は出来ません。</t>
    <rPh sb="15" eb="17">
      <t>リヨウ</t>
    </rPh>
    <rPh sb="18" eb="20">
      <t>デキ</t>
    </rPh>
    <phoneticPr fontId="2"/>
  </si>
  <si>
    <t>区分</t>
    <rPh sb="0" eb="2">
      <t>クブン</t>
    </rPh>
    <phoneticPr fontId="2"/>
  </si>
  <si>
    <t>上段：日数
下段：年数</t>
    <rPh sb="0" eb="2">
      <t>ジョウダン</t>
    </rPh>
    <rPh sb="3" eb="5">
      <t>ニッスウ</t>
    </rPh>
    <rPh sb="6" eb="8">
      <t>ゲダン</t>
    </rPh>
    <rPh sb="9" eb="11">
      <t>ネンスウ</t>
    </rPh>
    <phoneticPr fontId="2"/>
  </si>
  <si>
    <t>区画数</t>
    <rPh sb="0" eb="2">
      <t>クカク</t>
    </rPh>
    <rPh sb="2" eb="3">
      <t>スウ</t>
    </rPh>
    <phoneticPr fontId="2"/>
  </si>
  <si>
    <t>使用料（利用料金）計</t>
  </si>
  <si>
    <t>様式第2号（第6条関係）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</si>
  <si>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</si>
  <si>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</si>
  <si>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様</t>
    <rPh sb="0" eb="1">
      <t>サマ</t>
    </rPh>
    <phoneticPr fontId="2"/>
  </si>
  <si>
    <t>次の通り新富町フットボールセンターの使用を許可します。</t>
    <rPh sb="0" eb="1">
      <t>ツギ</t>
    </rPh>
    <rPh sb="2" eb="3">
      <t>トオ</t>
    </rPh>
    <rPh sb="4" eb="7">
      <t>シントミチョウ</t>
    </rPh>
    <rPh sb="18" eb="20">
      <t>シヨウ</t>
    </rPh>
    <rPh sb="21" eb="23">
      <t>キョカ</t>
    </rPh>
    <phoneticPr fontId="2"/>
  </si>
  <si>
    <t>様式第2号_別表2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</si>
  <si>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承認日及び団体名：</t>
    <rPh sb="0" eb="2">
      <t>ショウニン</t>
    </rPh>
    <rPh sb="2" eb="3">
      <t>ヒ</t>
    </rPh>
    <rPh sb="3" eb="4">
      <t>オヨ</t>
    </rPh>
    <rPh sb="5" eb="7">
      <t>ダンタイ</t>
    </rPh>
    <rPh sb="7" eb="8">
      <t>メイ</t>
    </rPh>
    <phoneticPr fontId="2"/>
  </si>
  <si>
    <t>←大会やフェスティバル利用の場合は、観客の数も加算して下さい。</t>
    <rPh sb="1" eb="3">
      <t>タイカイ</t>
    </rPh>
    <rPh sb="11" eb="13">
      <t>リヨウ</t>
    </rPh>
    <rPh sb="14" eb="16">
      <t>バアイ</t>
    </rPh>
    <rPh sb="18" eb="20">
      <t>カンキャク</t>
    </rPh>
    <rPh sb="21" eb="22">
      <t>カズ</t>
    </rPh>
    <rPh sb="23" eb="25">
      <t>カサン</t>
    </rPh>
    <rPh sb="27" eb="28">
      <t>クダ</t>
    </rPh>
    <phoneticPr fontId="2"/>
  </si>
  <si>
    <t>減免額等</t>
    <rPh sb="0" eb="2">
      <t>ゲンメン</t>
    </rPh>
    <rPh sb="2" eb="3">
      <t>ガク</t>
    </rPh>
    <rPh sb="3" eb="4">
      <t>トウ</t>
    </rPh>
    <phoneticPr fontId="2"/>
  </si>
  <si>
    <t>施設・設備等利用許可明細（計算）表　兼　請求書</t>
    <rPh sb="0" eb="2">
      <t>シセツ</t>
    </rPh>
    <rPh sb="3" eb="5">
      <t>セツビ</t>
    </rPh>
    <rPh sb="5" eb="6">
      <t>トウ</t>
    </rPh>
    <rPh sb="6" eb="8">
      <t>リヨウ</t>
    </rPh>
    <rPh sb="8" eb="10">
      <t>キョカ</t>
    </rPh>
    <rPh sb="10" eb="12">
      <t>メイサイ</t>
    </rPh>
    <rPh sb="13" eb="15">
      <t>ケイサン</t>
    </rPh>
    <rPh sb="16" eb="17">
      <t>ヒョウ</t>
    </rPh>
    <rPh sb="18" eb="19">
      <t>ケン</t>
    </rPh>
    <rPh sb="20" eb="23">
      <t>セイキュウショ</t>
    </rPh>
    <phoneticPr fontId="2"/>
  </si>
  <si>
    <t>（税込）</t>
    <rPh sb="1" eb="3">
      <t>ゼイコ</t>
    </rPh>
    <phoneticPr fontId="2"/>
  </si>
  <si>
    <t>御中</t>
    <rPh sb="0" eb="2">
      <t>オンチュウ</t>
    </rPh>
    <phoneticPr fontId="2"/>
  </si>
  <si>
    <t>ご請求額</t>
    <rPh sb="1" eb="3">
      <t>セイキュウ</t>
    </rPh>
    <rPh sb="3" eb="4">
      <t>ガク</t>
    </rPh>
    <phoneticPr fontId="2"/>
  </si>
  <si>
    <t>支払期限</t>
    <rPh sb="0" eb="2">
      <t>シハライ</t>
    </rPh>
    <rPh sb="2" eb="4">
      <t>キゲン</t>
    </rPh>
    <phoneticPr fontId="2"/>
  </si>
  <si>
    <t>担当：</t>
    <rPh sb="0" eb="2">
      <t>タントウ</t>
    </rPh>
    <phoneticPr fontId="2"/>
  </si>
  <si>
    <t>お振込先</t>
    <rPh sb="1" eb="3">
      <t>フリコ</t>
    </rPh>
    <rPh sb="3" eb="4">
      <t>サキ</t>
    </rPh>
    <phoneticPr fontId="2"/>
  </si>
  <si>
    <t>ご請求書</t>
    <rPh sb="1" eb="4">
      <t>セイキュウショ</t>
    </rPh>
    <phoneticPr fontId="2"/>
  </si>
  <si>
    <t>発行日：</t>
    <rPh sb="0" eb="2">
      <t>ハッコウ</t>
    </rPh>
    <rPh sb="2" eb="3">
      <t>ビ</t>
    </rPh>
    <phoneticPr fontId="2"/>
  </si>
  <si>
    <t>備考</t>
    <rPh sb="0" eb="2">
      <t>ビコウ</t>
    </rPh>
    <phoneticPr fontId="2"/>
  </si>
  <si>
    <t>10%対象額</t>
    <rPh sb="3" eb="5">
      <t>タイショウ</t>
    </rPh>
    <rPh sb="5" eb="6">
      <t>ガク</t>
    </rPh>
    <phoneticPr fontId="2"/>
  </si>
  <si>
    <t>軽8%対象額</t>
    <rPh sb="0" eb="1">
      <t>ケイ</t>
    </rPh>
    <rPh sb="3" eb="5">
      <t>タイショウ</t>
    </rPh>
    <rPh sb="5" eb="6">
      <t>ガク</t>
    </rPh>
    <phoneticPr fontId="2"/>
  </si>
  <si>
    <t>対象外</t>
    <rPh sb="0" eb="3">
      <t>タイショウガイ</t>
    </rPh>
    <phoneticPr fontId="2"/>
  </si>
  <si>
    <t>対象額</t>
    <rPh sb="0" eb="2">
      <t>タイショウ</t>
    </rPh>
    <rPh sb="2" eb="3">
      <t>ガク</t>
    </rPh>
    <phoneticPr fontId="2"/>
  </si>
  <si>
    <t>消費税額</t>
    <rPh sb="0" eb="3">
      <t>ショウヒゼイ</t>
    </rPh>
    <rPh sb="3" eb="4">
      <t>ガク</t>
    </rPh>
    <phoneticPr fontId="2"/>
  </si>
  <si>
    <t>登録番号：</t>
    <rPh sb="0" eb="2">
      <t>トウロク</t>
    </rPh>
    <rPh sb="2" eb="4">
      <t>バンゴウ</t>
    </rPh>
    <phoneticPr fontId="2"/>
  </si>
  <si>
    <t>減免等</t>
    <rPh sb="0" eb="2">
      <t>ゲンメン</t>
    </rPh>
    <rPh sb="2" eb="3">
      <t>トウ</t>
    </rPh>
    <phoneticPr fontId="2"/>
  </si>
  <si>
    <t>円</t>
    <phoneticPr fontId="2"/>
  </si>
  <si>
    <t>減免後使用料合計（税抜き）</t>
  </si>
  <si>
    <t>減免後使用料合計（税抜き）</t>
    <rPh sb="0" eb="2">
      <t>ゲンメン</t>
    </rPh>
    <rPh sb="2" eb="3">
      <t>ゴ</t>
    </rPh>
    <rPh sb="3" eb="6">
      <t>シヨウリョウ</t>
    </rPh>
    <rPh sb="6" eb="8">
      <t>ゴウケイ</t>
    </rPh>
    <rPh sb="9" eb="10">
      <t>ゼイ</t>
    </rPh>
    <rPh sb="10" eb="11">
      <t>ヌ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</si>
  <si>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</si>
  <si>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減免後使用料等合計額</t>
    <rPh sb="0" eb="2">
      <t>ゲンメン</t>
    </rPh>
    <rPh sb="2" eb="3">
      <t>ゴ</t>
    </rPh>
    <rPh sb="3" eb="6">
      <t>シヨウリョウ</t>
    </rPh>
    <rPh sb="6" eb="7">
      <t>トウ</t>
    </rPh>
    <rPh sb="7" eb="9">
      <t>ゴウケイ</t>
    </rPh>
    <rPh sb="9" eb="10">
      <t>ガク</t>
    </rPh>
    <phoneticPr fontId="2"/>
  </si>
  <si>
    <t>減免後使用料等合計</t>
    <rPh sb="0" eb="2">
      <t>ゲンメン</t>
    </rPh>
    <rPh sb="2" eb="3">
      <t>ゴ</t>
    </rPh>
    <rPh sb="3" eb="6">
      <t>シヨウリョウ</t>
    </rPh>
    <rPh sb="6" eb="7">
      <t>ナド</t>
    </rPh>
    <rPh sb="7" eb="9">
      <t>ゴウケイ</t>
    </rPh>
    <phoneticPr fontId="2"/>
  </si>
  <si>
    <t>減免後使用料等合計額</t>
    <phoneticPr fontId="2"/>
  </si>
  <si>
    <t>T8350005001752</t>
  </si>
  <si>
    <t>サッカートレーニング</t>
    <phoneticPr fontId="2"/>
  </si>
  <si>
    <t>30名</t>
    <rPh sb="2" eb="3">
      <t>メイ</t>
    </rPh>
    <phoneticPr fontId="2"/>
  </si>
  <si>
    <t>富田浜公園使用許可申請書</t>
    <rPh sb="0" eb="2">
      <t>コウエンシヨウキョカシンセイショ</t>
    </rPh>
    <phoneticPr fontId="2"/>
  </si>
  <si>
    <t>ウォームアップエリア①</t>
    <phoneticPr fontId="2"/>
  </si>
  <si>
    <t>ウォームアップエリア②</t>
    <phoneticPr fontId="2"/>
  </si>
  <si>
    <t>プール側ウォームアップエリア</t>
    <phoneticPr fontId="2"/>
  </si>
  <si>
    <t>プール側ウォームアップエリア</t>
    <rPh sb="0" eb="1">
      <t>ガワ</t>
    </rPh>
    <phoneticPr fontId="2"/>
  </si>
  <si>
    <t>富田浜公園使用許可書</t>
    <rPh sb="0" eb="2">
      <t>コウエンシヨウキョカ</t>
    </rPh>
    <phoneticPr fontId="2"/>
  </si>
  <si>
    <t>次の通り富田浜公園の使用許可を申請します。</t>
    <rPh sb="0" eb="1">
      <t>ツギ</t>
    </rPh>
    <rPh sb="2" eb="3">
      <t>トオシヨウキョカシンセイ</t>
    </rPh>
    <phoneticPr fontId="2"/>
  </si>
  <si>
    <t>NPO法人Connecting Sports宮﨑殿</t>
    <phoneticPr fontId="2"/>
  </si>
  <si>
    <t>富田浜公園施設使用料として、下記の通りご請求申し上げます。</t>
    <rPh sb="0" eb="2">
      <t>コウエンシセツシヨウリョウカキトオセイキュウモウア</t>
    </rPh>
    <phoneticPr fontId="2"/>
  </si>
  <si>
    <t>　代表理事　柳田　和洋</t>
    <rPh sb="0" eb="2">
      <t>リジ</t>
    </rPh>
    <phoneticPr fontId="2"/>
  </si>
  <si>
    <t>Connecting Sports宮崎</t>
    <rPh sb="0" eb="2">
      <t>ミヤザキ</t>
    </rPh>
    <phoneticPr fontId="2"/>
  </si>
  <si>
    <t>特定非営利活動法人</t>
    <rPh sb="0" eb="4">
      <t>カツドウホウジン</t>
    </rPh>
    <phoneticPr fontId="2"/>
  </si>
  <si>
    <t>宮崎銀行　新富支店 (普通)　№150297</t>
    <phoneticPr fontId="2"/>
  </si>
  <si>
    <t>〒889-1404</t>
    <phoneticPr fontId="2"/>
  </si>
  <si>
    <t>宮崎県児湯郡新富町大字下富田字横江下4175番15</t>
    <rPh sb="0" eb="3">
      <t>ミヤザキケン</t>
    </rPh>
    <rPh sb="3" eb="6">
      <t>コユグン</t>
    </rPh>
    <rPh sb="6" eb="9">
      <t>シントミチョウ</t>
    </rPh>
    <rPh sb="9" eb="11">
      <t>オオアザ</t>
    </rPh>
    <phoneticPr fontId="2"/>
  </si>
  <si>
    <t xml:space="preserve">特定非営利活動法人 Connecting Sports宮崎											</t>
    <phoneticPr fontId="2"/>
  </si>
  <si>
    <t>代表理事　柳田　和洋</t>
    <rPh sb="0" eb="1">
      <t>リジ</t>
    </rPh>
    <phoneticPr fontId="2"/>
  </si>
  <si>
    <t>TEL ／ FAX：0983-30-8062</t>
    <phoneticPr fontId="2"/>
  </si>
  <si>
    <t>Mail：</t>
    <phoneticPr fontId="2"/>
  </si>
  <si>
    <t>野上　康太郎</t>
    <rPh sb="0" eb="2">
      <t>ノガミ</t>
    </rPh>
    <phoneticPr fontId="2"/>
  </si>
  <si>
    <t>tondahama.kanri@gmail.com</t>
    <phoneticPr fontId="2"/>
  </si>
  <si>
    <t>NPO法人Connecting Sports宮崎殿</t>
    <rPh sb="0" eb="25">
      <t>トノ</t>
    </rPh>
    <phoneticPr fontId="2"/>
  </si>
  <si>
    <t>広告バナー(1日/1枚)</t>
  </si>
  <si>
    <t>広告バナー(1日/1枚)</t>
    <rPh sb="0" eb="1">
      <t>ジョウセテゥ</t>
    </rPh>
    <rPh sb="1" eb="2">
      <t>コウコクヨウ</t>
    </rPh>
    <rPh sb="2" eb="4">
      <t>カンバン</t>
    </rPh>
    <rPh sb="5" eb="7">
      <t>ネn</t>
    </rPh>
    <rPh sb="10" eb="11">
      <t>マイ</t>
    </rPh>
    <phoneticPr fontId="2"/>
  </si>
  <si>
    <t>常設用看板(年間)
【1区画/H1.2m×W2.4m】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</si>
</sst>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\(aaa\);@"/>
    <numFmt numFmtId="177" formatCode="h:mm;@"/>
    <numFmt numFmtId="178" formatCode="0_ "/>
    <numFmt numFmtId="179" formatCode="\(#,##0\);\(\-#,##0\)"/>
    <numFmt numFmtId="180" formatCode="0.0&quot;㎡&quot;"/>
    <numFmt numFmtId="181" formatCode="[=1]&quot;✔&quot;;[=2]&quot;&quot;"/>
    <numFmt numFmtId="182" formatCode="#,##0&quot; 円&quot;\ \(&quot;税込&quot;\)"/>
  </numFmts>
  <fonts count="26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20"/>
      <color theme="1"/>
      <name val="Meiryo UI"/>
      <family val="2"/>
      <charset val="128"/>
    </font>
    <font>
      <sz val="12"/>
      <color theme="0"/>
      <name val="Meiryo UI"/>
      <family val="3"/>
      <charset val="128"/>
    </font>
    <font>
      <sz val="11"/>
      <color rgb="FF000000"/>
      <name val="MS P ゴシック"/>
      <charset val="128"/>
    </font>
    <font>
      <u/>
      <sz val="11"/>
      <color theme="10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3" xfId="0" quotePrefix="1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 applyAlignment="1">
      <alignment horizontal="distributed" vertical="center"/>
    </xf>
    <xf numFmtId="0" fontId="0" fillId="0" borderId="5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0" fillId="0" borderId="0" xfId="0" applyAlignment="1"/>
    <xf numFmtId="0" fontId="6" fillId="0" borderId="10" xfId="0" applyFont="1" applyBorder="1" applyAlignment="1"/>
    <xf numFmtId="0" fontId="6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/>
    <xf numFmtId="0" fontId="0" fillId="0" borderId="0" xfId="0" applyAlignment="1">
      <alignment horizontal="left" shrinkToFit="1"/>
    </xf>
    <xf numFmtId="0" fontId="5" fillId="0" borderId="0" xfId="0" applyFont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12" fillId="0" borderId="0" xfId="0" applyFont="1">
      <alignment vertical="center"/>
    </xf>
    <xf numFmtId="0" fontId="7" fillId="3" borderId="0" xfId="0" applyFont="1" applyFill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177" fontId="7" fillId="3" borderId="5" xfId="0" applyNumberFormat="1" applyFont="1" applyFill="1" applyBorder="1" applyAlignment="1">
      <alignment vertical="center" shrinkToFit="1"/>
    </xf>
    <xf numFmtId="177" fontId="7" fillId="3" borderId="0" xfId="0" applyNumberFormat="1" applyFont="1" applyFill="1" applyAlignment="1">
      <alignment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41" xfId="0" applyFont="1" applyBorder="1" applyAlignment="1">
      <alignment vertical="center" shrinkToFit="1"/>
    </xf>
    <xf numFmtId="177" fontId="16" fillId="0" borderId="0" xfId="0" applyNumberFormat="1" applyFont="1" applyAlignment="1">
      <alignment vertical="center" shrinkToFit="1"/>
    </xf>
    <xf numFmtId="177" fontId="16" fillId="0" borderId="10" xfId="0" applyNumberFormat="1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177" fontId="16" fillId="0" borderId="5" xfId="0" applyNumberFormat="1" applyFont="1" applyBorder="1" applyAlignment="1">
      <alignment vertical="center" shrinkToFit="1"/>
    </xf>
    <xf numFmtId="0" fontId="14" fillId="0" borderId="0" xfId="0" applyFont="1">
      <alignment vertical="center"/>
    </xf>
    <xf numFmtId="38" fontId="14" fillId="0" borderId="0" xfId="0" applyNumberFormat="1" applyFont="1">
      <alignment vertical="center"/>
    </xf>
    <xf numFmtId="0" fontId="19" fillId="0" borderId="0" xfId="0" applyFont="1" applyAlignment="1"/>
    <xf numFmtId="0" fontId="0" fillId="0" borderId="0" xfId="0" quotePrefix="1" applyAlignment="1"/>
    <xf numFmtId="0" fontId="0" fillId="0" borderId="58" xfId="0" applyBorder="1">
      <alignment vertical="center"/>
    </xf>
    <xf numFmtId="0" fontId="0" fillId="0" borderId="58" xfId="0" applyBorder="1" applyAlignment="1">
      <alignment horizontal="right"/>
    </xf>
    <xf numFmtId="38" fontId="0" fillId="0" borderId="58" xfId="1" applyFont="1" applyBorder="1" applyAlignment="1">
      <alignment shrinkToFit="1"/>
    </xf>
    <xf numFmtId="0" fontId="0" fillId="0" borderId="58" xfId="0" applyBorder="1" applyAlignment="1"/>
    <xf numFmtId="0" fontId="0" fillId="0" borderId="58" xfId="0" quotePrefix="1" applyBorder="1" applyAlignment="1"/>
    <xf numFmtId="0" fontId="5" fillId="0" borderId="10" xfId="0" applyFont="1" applyBorder="1" applyAlignment="1">
      <alignment shrinkToFit="1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0" xfId="1" applyFont="1" applyBorder="1" applyAlignment="1">
      <alignment vertical="center" shrinkToFit="1"/>
    </xf>
    <xf numFmtId="0" fontId="3" fillId="0" borderId="0" xfId="0" applyFont="1">
      <alignment vertical="center"/>
    </xf>
    <xf numFmtId="180" fontId="8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right"/>
    </xf>
    <xf numFmtId="177" fontId="7" fillId="0" borderId="7" xfId="0" applyNumberFormat="1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67" xfId="0" applyFont="1" applyBorder="1">
      <alignment vertical="center"/>
    </xf>
    <xf numFmtId="0" fontId="8" fillId="0" borderId="70" xfId="0" applyFont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0" xfId="0" applyFill="1">
      <alignment vertical="center"/>
    </xf>
    <xf numFmtId="0" fontId="0" fillId="5" borderId="8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1" xfId="0" applyFill="1" applyBorder="1">
      <alignment vertical="center"/>
    </xf>
    <xf numFmtId="0" fontId="25" fillId="5" borderId="0" xfId="3" applyFill="1" applyBorder="1">
      <alignment vertical="center"/>
    </xf>
    <xf numFmtId="38" fontId="19" fillId="0" borderId="10" xfId="1" applyFont="1" applyBorder="1" applyAlignment="1">
      <alignment shrinkToFit="1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38" fontId="16" fillId="0" borderId="53" xfId="1" applyFont="1" applyBorder="1" applyAlignment="1">
      <alignment horizontal="center" vertical="center" shrinkToFit="1"/>
    </xf>
    <xf numFmtId="38" fontId="16" fillId="0" borderId="0" xfId="1" applyFont="1" applyBorder="1" applyAlignment="1">
      <alignment horizontal="center" vertical="center" shrinkToFit="1"/>
    </xf>
    <xf numFmtId="38" fontId="16" fillId="0" borderId="52" xfId="1" applyFont="1" applyBorder="1" applyAlignment="1">
      <alignment horizontal="center" vertical="center" shrinkToFit="1"/>
    </xf>
    <xf numFmtId="38" fontId="16" fillId="0" borderId="10" xfId="1" applyFont="1" applyBorder="1" applyAlignment="1">
      <alignment horizontal="center" vertical="center" shrinkToFit="1"/>
    </xf>
    <xf numFmtId="38" fontId="16" fillId="0" borderId="7" xfId="1" applyFont="1" applyBorder="1" applyAlignment="1">
      <alignment horizontal="center" vertical="center" shrinkToFit="1"/>
    </xf>
    <xf numFmtId="38" fontId="16" fillId="0" borderId="9" xfId="1" applyFont="1" applyBorder="1" applyAlignment="1">
      <alignment horizontal="center" vertical="center" shrinkToFit="1"/>
    </xf>
    <xf numFmtId="38" fontId="16" fillId="0" borderId="17" xfId="1" applyFont="1" applyBorder="1" applyAlignment="1">
      <alignment horizontal="center" vertical="center" shrinkToFit="1"/>
    </xf>
    <xf numFmtId="38" fontId="16" fillId="0" borderId="24" xfId="1" applyFont="1" applyBorder="1" applyAlignment="1">
      <alignment horizontal="center" vertical="center" shrinkToFit="1"/>
    </xf>
    <xf numFmtId="38" fontId="16" fillId="0" borderId="16" xfId="1" applyFont="1" applyBorder="1" applyAlignment="1">
      <alignment vertical="center" shrinkToFit="1"/>
    </xf>
    <xf numFmtId="38" fontId="16" fillId="0" borderId="0" xfId="1" applyFont="1" applyBorder="1" applyAlignment="1">
      <alignment vertical="center" shrinkToFit="1"/>
    </xf>
    <xf numFmtId="38" fontId="16" fillId="0" borderId="18" xfId="1" applyFont="1" applyBorder="1" applyAlignment="1">
      <alignment vertical="center" shrinkToFit="1"/>
    </xf>
    <xf numFmtId="38" fontId="16" fillId="0" borderId="19" xfId="1" applyFont="1" applyBorder="1" applyAlignment="1">
      <alignment vertical="center" shrinkToFit="1"/>
    </xf>
    <xf numFmtId="178" fontId="16" fillId="0" borderId="39" xfId="0" applyNumberFormat="1" applyFont="1" applyBorder="1" applyAlignment="1">
      <alignment vertical="center" shrinkToFit="1"/>
    </xf>
    <xf numFmtId="178" fontId="16" fillId="0" borderId="48" xfId="0" applyNumberFormat="1" applyFont="1" applyBorder="1" applyAlignment="1">
      <alignment vertical="center" shrinkToFit="1"/>
    </xf>
    <xf numFmtId="38" fontId="16" fillId="0" borderId="21" xfId="1" applyFont="1" applyBorder="1" applyAlignment="1">
      <alignment vertical="center" shrinkToFit="1"/>
    </xf>
    <xf numFmtId="38" fontId="16" fillId="0" borderId="5" xfId="1" applyFont="1" applyBorder="1" applyAlignment="1">
      <alignment vertical="center" shrinkToFit="1"/>
    </xf>
    <xf numFmtId="38" fontId="16" fillId="0" borderId="23" xfId="1" applyFont="1" applyBorder="1" applyAlignment="1">
      <alignment vertical="center" shrinkToFit="1"/>
    </xf>
    <xf numFmtId="38" fontId="16" fillId="0" borderId="10" xfId="1" applyFont="1" applyBorder="1" applyAlignment="1">
      <alignment vertical="center" shrinkToFit="1"/>
    </xf>
    <xf numFmtId="177" fontId="16" fillId="0" borderId="52" xfId="0" applyNumberFormat="1" applyFont="1" applyBorder="1" applyAlignment="1">
      <alignment vertical="center" shrinkToFit="1"/>
    </xf>
    <xf numFmtId="177" fontId="16" fillId="0" borderId="10" xfId="0" applyNumberFormat="1" applyFont="1" applyBorder="1" applyAlignment="1">
      <alignment vertical="center" shrinkToFit="1"/>
    </xf>
    <xf numFmtId="177" fontId="16" fillId="0" borderId="53" xfId="0" applyNumberFormat="1" applyFont="1" applyBorder="1" applyAlignment="1">
      <alignment vertical="center" shrinkToFit="1"/>
    </xf>
    <xf numFmtId="177" fontId="16" fillId="0" borderId="0" xfId="0" applyNumberFormat="1" applyFont="1" applyAlignment="1">
      <alignment vertical="center" shrinkToFit="1"/>
    </xf>
    <xf numFmtId="178" fontId="16" fillId="0" borderId="38" xfId="0" applyNumberFormat="1" applyFont="1" applyBorder="1" applyAlignment="1">
      <alignment vertical="center" shrinkToFit="1"/>
    </xf>
    <xf numFmtId="178" fontId="16" fillId="0" borderId="47" xfId="0" applyNumberFormat="1" applyFont="1" applyBorder="1" applyAlignment="1">
      <alignment vertical="center" shrinkToFit="1"/>
    </xf>
    <xf numFmtId="38" fontId="16" fillId="0" borderId="4" xfId="1" applyFont="1" applyBorder="1" applyAlignment="1">
      <alignment horizontal="center" vertical="center" shrinkToFit="1"/>
    </xf>
    <xf numFmtId="38" fontId="16" fillId="0" borderId="22" xfId="1" applyFont="1" applyBorder="1" applyAlignment="1">
      <alignment horizontal="center" vertical="center" shrinkToFit="1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20" xfId="0" applyFont="1" applyBorder="1">
      <alignment vertical="center"/>
    </xf>
    <xf numFmtId="177" fontId="4" fillId="0" borderId="0" xfId="0" applyNumberFormat="1" applyFont="1">
      <alignment vertical="center"/>
    </xf>
    <xf numFmtId="0" fontId="14" fillId="0" borderId="2" xfId="0" applyFont="1" applyBorder="1" applyAlignment="1">
      <alignment horizontal="center" vertical="center"/>
    </xf>
    <xf numFmtId="179" fontId="16" fillId="0" borderId="9" xfId="1" applyNumberFormat="1" applyFont="1" applyBorder="1" applyAlignment="1">
      <alignment horizontal="center" vertical="center" shrinkToFit="1"/>
    </xf>
    <xf numFmtId="179" fontId="16" fillId="0" borderId="10" xfId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10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177" fontId="16" fillId="0" borderId="56" xfId="0" applyNumberFormat="1" applyFont="1" applyBorder="1" applyAlignment="1">
      <alignment vertical="center" shrinkToFit="1"/>
    </xf>
    <xf numFmtId="177" fontId="16" fillId="0" borderId="41" xfId="0" applyNumberFormat="1" applyFont="1" applyBorder="1" applyAlignment="1">
      <alignment vertical="center" shrinkToFit="1"/>
    </xf>
    <xf numFmtId="179" fontId="16" fillId="0" borderId="40" xfId="1" applyNumberFormat="1" applyFont="1" applyBorder="1" applyAlignment="1">
      <alignment horizontal="center" vertical="center" shrinkToFit="1"/>
    </xf>
    <xf numFmtId="179" fontId="16" fillId="0" borderId="41" xfId="1" applyNumberFormat="1" applyFont="1" applyBorder="1" applyAlignment="1">
      <alignment horizontal="center" vertical="center" shrinkToFit="1"/>
    </xf>
    <xf numFmtId="177" fontId="17" fillId="0" borderId="55" xfId="2" applyNumberFormat="1" applyFont="1" applyBorder="1" applyAlignment="1">
      <alignment vertical="center" shrinkToFit="1"/>
    </xf>
    <xf numFmtId="177" fontId="17" fillId="0" borderId="49" xfId="2" applyNumberFormat="1" applyFont="1" applyBorder="1" applyAlignment="1">
      <alignment vertical="center" shrinkToFit="1"/>
    </xf>
    <xf numFmtId="178" fontId="16" fillId="0" borderId="43" xfId="0" applyNumberFormat="1" applyFont="1" applyBorder="1" applyAlignment="1">
      <alignment vertical="center" shrinkToFit="1"/>
    </xf>
    <xf numFmtId="178" fontId="16" fillId="0" borderId="44" xfId="0" applyNumberFormat="1" applyFont="1" applyBorder="1" applyAlignment="1">
      <alignment vertical="center" shrinkToFit="1"/>
    </xf>
    <xf numFmtId="38" fontId="16" fillId="0" borderId="45" xfId="1" applyFont="1" applyBorder="1" applyAlignment="1">
      <alignment vertical="center" shrinkToFit="1"/>
    </xf>
    <xf numFmtId="38" fontId="16" fillId="0" borderId="41" xfId="1" applyFont="1" applyBorder="1" applyAlignment="1">
      <alignment vertical="center" shrinkToFit="1"/>
    </xf>
    <xf numFmtId="0" fontId="14" fillId="0" borderId="46" xfId="0" applyFont="1" applyBorder="1">
      <alignment vertical="center"/>
    </xf>
    <xf numFmtId="176" fontId="0" fillId="0" borderId="10" xfId="0" applyNumberFormat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255" shrinkToFit="1"/>
    </xf>
    <xf numFmtId="0" fontId="14" fillId="0" borderId="9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distributed" vertical="center"/>
    </xf>
    <xf numFmtId="0" fontId="14" fillId="0" borderId="41" xfId="0" applyFont="1" applyBorder="1" applyAlignment="1">
      <alignment horizontal="distributed" vertical="center"/>
    </xf>
    <xf numFmtId="0" fontId="14" fillId="0" borderId="42" xfId="0" applyFont="1" applyBorder="1" applyAlignment="1">
      <alignment horizontal="distributed" vertical="center"/>
    </xf>
    <xf numFmtId="0" fontId="14" fillId="0" borderId="78" xfId="0" applyFont="1" applyBorder="1" applyAlignment="1">
      <alignment horizontal="center" vertical="center" textRotation="255" shrinkToFit="1"/>
    </xf>
    <xf numFmtId="0" fontId="14" fillId="0" borderId="25" xfId="0" applyFont="1" applyBorder="1" applyAlignment="1">
      <alignment horizontal="center" vertical="center" textRotation="255" shrinkToFit="1"/>
    </xf>
    <xf numFmtId="181" fontId="15" fillId="2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16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8" xfId="0" applyFont="1" applyBorder="1" applyProtection="1">
      <alignment vertical="center"/>
      <protection locked="0"/>
    </xf>
    <xf numFmtId="0" fontId="15" fillId="0" borderId="23" xfId="0" applyFont="1" applyBorder="1" applyProtection="1">
      <alignment vertical="center"/>
      <protection locked="0"/>
    </xf>
    <xf numFmtId="0" fontId="15" fillId="0" borderId="10" xfId="0" applyFont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23" fillId="4" borderId="7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distributed" textRotation="255" justifyLastLine="1"/>
    </xf>
    <xf numFmtId="0" fontId="14" fillId="0" borderId="26" xfId="0" applyFont="1" applyBorder="1" applyAlignment="1">
      <alignment horizontal="center" vertical="distributed" textRotation="255" justifyLastLine="1"/>
    </xf>
    <xf numFmtId="0" fontId="15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38" fontId="16" fillId="0" borderId="51" xfId="1" applyFont="1" applyBorder="1" applyAlignment="1">
      <alignment horizontal="center" vertical="center" shrinkToFit="1"/>
    </xf>
    <xf numFmtId="38" fontId="16" fillId="0" borderId="5" xfId="1" applyFont="1" applyBorder="1" applyAlignment="1">
      <alignment horizontal="center" vertical="center" shrinkToFit="1"/>
    </xf>
    <xf numFmtId="0" fontId="0" fillId="5" borderId="0" xfId="0" applyFill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38" fontId="8" fillId="0" borderId="74" xfId="1" applyFont="1" applyBorder="1" applyAlignment="1">
      <alignment vertical="center" shrinkToFit="1"/>
    </xf>
    <xf numFmtId="38" fontId="8" fillId="0" borderId="69" xfId="1" applyFont="1" applyBorder="1" applyAlignment="1">
      <alignment vertical="center" shrinkToFit="1"/>
    </xf>
    <xf numFmtId="38" fontId="8" fillId="0" borderId="73" xfId="1" applyFont="1" applyBorder="1" applyAlignment="1">
      <alignment vertical="center" shrinkToFit="1"/>
    </xf>
    <xf numFmtId="38" fontId="8" fillId="0" borderId="62" xfId="1" applyFont="1" applyBorder="1" applyAlignment="1">
      <alignment vertical="center" shrinkToFit="1"/>
    </xf>
    <xf numFmtId="38" fontId="8" fillId="0" borderId="72" xfId="1" applyFont="1" applyBorder="1" applyAlignment="1">
      <alignment vertical="center" shrinkToFit="1"/>
    </xf>
    <xf numFmtId="38" fontId="8" fillId="0" borderId="64" xfId="1" applyFont="1" applyBorder="1" applyAlignment="1">
      <alignment vertical="center" shrinkToFit="1"/>
    </xf>
    <xf numFmtId="38" fontId="8" fillId="0" borderId="68" xfId="1" applyFont="1" applyBorder="1" applyAlignment="1">
      <alignment vertical="center" shrinkToFit="1"/>
    </xf>
    <xf numFmtId="38" fontId="8" fillId="0" borderId="66" xfId="1" applyFont="1" applyBorder="1" applyAlignment="1">
      <alignment vertical="center" shrinkToFit="1"/>
    </xf>
    <xf numFmtId="38" fontId="8" fillId="0" borderId="63" xfId="1" applyFont="1" applyBorder="1" applyAlignment="1">
      <alignment vertical="center" shrinkToFi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23" fillId="4" borderId="59" xfId="0" applyFon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82" fontId="22" fillId="0" borderId="4" xfId="0" applyNumberFormat="1" applyFont="1" applyBorder="1" applyAlignment="1">
      <alignment horizontal="center" vertical="center" shrinkToFit="1"/>
    </xf>
    <xf numFmtId="182" fontId="22" fillId="0" borderId="5" xfId="0" applyNumberFormat="1" applyFont="1" applyBorder="1" applyAlignment="1">
      <alignment horizontal="center" vertical="center" shrinkToFit="1"/>
    </xf>
    <xf numFmtId="182" fontId="22" fillId="0" borderId="6" xfId="0" applyNumberFormat="1" applyFont="1" applyBorder="1" applyAlignment="1">
      <alignment horizontal="center" vertical="center" shrinkToFit="1"/>
    </xf>
    <xf numFmtId="182" fontId="22" fillId="0" borderId="7" xfId="0" applyNumberFormat="1" applyFont="1" applyBorder="1" applyAlignment="1">
      <alignment horizontal="center" vertical="center" shrinkToFit="1"/>
    </xf>
    <xf numFmtId="182" fontId="22" fillId="0" borderId="0" xfId="0" applyNumberFormat="1" applyFont="1" applyAlignment="1">
      <alignment horizontal="center" vertical="center" shrinkToFit="1"/>
    </xf>
    <xf numFmtId="182" fontId="22" fillId="0" borderId="8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 shrinkToFit="1"/>
    </xf>
    <xf numFmtId="182" fontId="22" fillId="0" borderId="10" xfId="0" applyNumberFormat="1" applyFont="1" applyBorder="1" applyAlignment="1">
      <alignment horizontal="center" vertical="center" shrinkToFit="1"/>
    </xf>
    <xf numFmtId="182" fontId="22" fillId="0" borderId="11" xfId="0" applyNumberFormat="1" applyFont="1" applyBorder="1" applyAlignment="1">
      <alignment horizontal="center" vertical="center" shrinkToFit="1"/>
    </xf>
    <xf numFmtId="0" fontId="21" fillId="0" borderId="49" xfId="0" applyFont="1" applyBorder="1">
      <alignment vertical="center"/>
    </xf>
    <xf numFmtId="0" fontId="21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shrinkToFit="1"/>
    </xf>
    <xf numFmtId="0" fontId="6" fillId="0" borderId="12" xfId="0" applyFont="1" applyBorder="1" applyAlignment="1">
      <alignment horizontal="distributed" vertical="center"/>
    </xf>
    <xf numFmtId="38" fontId="13" fillId="0" borderId="12" xfId="1" applyFont="1" applyBorder="1" applyAlignment="1">
      <alignment vertical="center" shrinkToFit="1"/>
    </xf>
    <xf numFmtId="38" fontId="13" fillId="0" borderId="29" xfId="1" applyFont="1" applyBorder="1" applyAlignment="1">
      <alignment vertical="center" shrinkToFit="1"/>
    </xf>
    <xf numFmtId="0" fontId="7" fillId="0" borderId="28" xfId="0" applyFont="1" applyBorder="1">
      <alignment vertical="center"/>
    </xf>
    <xf numFmtId="9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horizontal="left" vertical="center" indent="1" shrinkToFit="1"/>
    </xf>
    <xf numFmtId="0" fontId="0" fillId="0" borderId="62" xfId="0" applyBorder="1" applyAlignment="1">
      <alignment horizontal="left" vertical="center" indent="1" shrinkToFit="1"/>
    </xf>
    <xf numFmtId="0" fontId="0" fillId="0" borderId="0" xfId="0" applyAlignment="1">
      <alignment horizontal="distributed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177" fontId="7" fillId="3" borderId="0" xfId="0" applyNumberFormat="1" applyFont="1" applyFill="1" applyAlignment="1">
      <alignment vertical="center" shrinkToFit="1"/>
    </xf>
    <xf numFmtId="176" fontId="7" fillId="3" borderId="9" xfId="0" applyNumberFormat="1" applyFont="1" applyFill="1" applyBorder="1" applyAlignment="1">
      <alignment horizontal="center" vertical="center" shrinkToFit="1"/>
    </xf>
    <xf numFmtId="176" fontId="7" fillId="3" borderId="10" xfId="0" applyNumberFormat="1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vertical="center" shrinkToFit="1"/>
    </xf>
    <xf numFmtId="176" fontId="7" fillId="3" borderId="7" xfId="0" applyNumberFormat="1" applyFont="1" applyFill="1" applyBorder="1" applyAlignment="1">
      <alignment horizontal="center" vertical="center" shrinkToFit="1"/>
    </xf>
    <xf numFmtId="176" fontId="7" fillId="3" borderId="0" xfId="0" applyNumberFormat="1" applyFont="1" applyFill="1" applyAlignment="1">
      <alignment horizontal="center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3" borderId="4" xfId="0" applyFill="1" applyBorder="1" applyAlignment="1">
      <alignment horizontal="center" vertical="center" textRotation="255" shrinkToFit="1"/>
    </xf>
    <xf numFmtId="0" fontId="0" fillId="3" borderId="7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 textRotation="255" shrinkToFit="1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 shrinkToFit="1"/>
    </xf>
    <xf numFmtId="38" fontId="7" fillId="3" borderId="5" xfId="1" applyFont="1" applyFill="1" applyBorder="1" applyAlignment="1">
      <alignment horizontal="center" vertical="center" shrinkToFit="1"/>
    </xf>
    <xf numFmtId="38" fontId="7" fillId="3" borderId="16" xfId="1" applyFont="1" applyFill="1" applyBorder="1" applyAlignment="1">
      <alignment horizontal="center" vertical="center" shrinkToFit="1"/>
    </xf>
    <xf numFmtId="38" fontId="7" fillId="3" borderId="0" xfId="1" applyFont="1" applyFill="1" applyBorder="1" applyAlignment="1">
      <alignment horizontal="center" vertical="center" shrinkToFit="1"/>
    </xf>
    <xf numFmtId="38" fontId="7" fillId="3" borderId="23" xfId="1" applyFont="1" applyFill="1" applyBorder="1" applyAlignment="1">
      <alignment horizontal="center" vertical="center" shrinkToFit="1"/>
    </xf>
    <xf numFmtId="38" fontId="7" fillId="3" borderId="10" xfId="1" applyFont="1" applyFill="1" applyBorder="1" applyAlignment="1">
      <alignment horizontal="center" vertical="center" shrinkToFit="1"/>
    </xf>
    <xf numFmtId="38" fontId="7" fillId="3" borderId="4" xfId="1" applyFont="1" applyFill="1" applyBorder="1" applyAlignment="1">
      <alignment horizontal="center" vertical="center" shrinkToFit="1"/>
    </xf>
    <xf numFmtId="38" fontId="7" fillId="3" borderId="7" xfId="1" applyFont="1" applyFill="1" applyBorder="1" applyAlignment="1">
      <alignment horizontal="center" vertical="center" shrinkToFit="1"/>
    </xf>
    <xf numFmtId="38" fontId="7" fillId="3" borderId="9" xfId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176" fontId="7" fillId="3" borderId="4" xfId="0" applyNumberFormat="1" applyFont="1" applyFill="1" applyBorder="1" applyAlignment="1">
      <alignment horizontal="center" vertical="center" shrinkToFit="1"/>
    </xf>
    <xf numFmtId="176" fontId="7" fillId="3" borderId="5" xfId="0" applyNumberFormat="1" applyFont="1" applyFill="1" applyBorder="1" applyAlignment="1">
      <alignment horizontal="center" vertical="center" shrinkToFit="1"/>
    </xf>
    <xf numFmtId="177" fontId="7" fillId="3" borderId="5" xfId="0" applyNumberFormat="1" applyFont="1" applyFill="1" applyBorder="1" applyAlignment="1">
      <alignment vertical="center" shrinkToFit="1"/>
    </xf>
    <xf numFmtId="177" fontId="7" fillId="3" borderId="10" xfId="0" applyNumberFormat="1" applyFont="1" applyFill="1" applyBorder="1" applyAlignment="1">
      <alignment vertical="center" shrinkToFit="1"/>
    </xf>
    <xf numFmtId="0" fontId="0" fillId="3" borderId="17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0" fontId="0" fillId="3" borderId="22" xfId="0" applyFill="1" applyBorder="1" applyAlignment="1">
      <alignment horizontal="left" vertical="center"/>
    </xf>
    <xf numFmtId="0" fontId="0" fillId="3" borderId="25" xfId="0" applyFill="1" applyBorder="1" applyAlignment="1">
      <alignment horizontal="center" vertical="distributed" textRotation="255" justifyLastLine="1"/>
    </xf>
    <xf numFmtId="0" fontId="0" fillId="3" borderId="26" xfId="0" applyFill="1" applyBorder="1" applyAlignment="1">
      <alignment horizontal="center" vertical="distributed" textRotation="255" justifyLastLine="1"/>
    </xf>
    <xf numFmtId="38" fontId="7" fillId="3" borderId="18" xfId="1" applyFont="1" applyFill="1" applyBorder="1" applyAlignment="1">
      <alignment horizontal="center" vertical="center" shrinkToFit="1"/>
    </xf>
    <xf numFmtId="38" fontId="7" fillId="3" borderId="19" xfId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right" vertical="center" shrinkToFit="1"/>
    </xf>
    <xf numFmtId="0" fontId="7" fillId="3" borderId="8" xfId="0" applyFont="1" applyFill="1" applyBorder="1" applyAlignment="1">
      <alignment horizontal="right" vertical="center" shrinkToFit="1"/>
    </xf>
    <xf numFmtId="0" fontId="7" fillId="3" borderId="9" xfId="0" applyFont="1" applyFill="1" applyBorder="1" applyAlignment="1">
      <alignment horizontal="right" vertical="center" shrinkToFit="1"/>
    </xf>
    <xf numFmtId="0" fontId="7" fillId="3" borderId="11" xfId="0" applyFont="1" applyFill="1" applyBorder="1" applyAlignment="1">
      <alignment horizontal="right" vertical="center" shrinkToFit="1"/>
    </xf>
    <xf numFmtId="0" fontId="19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7" fillId="3" borderId="4" xfId="0" applyFont="1" applyFill="1" applyBorder="1" applyAlignment="1">
      <alignment horizontal="right" vertical="center" shrinkToFit="1"/>
    </xf>
    <xf numFmtId="0" fontId="7" fillId="3" borderId="6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38" fontId="13" fillId="0" borderId="12" xfId="1" applyFont="1" applyBorder="1" applyAlignment="1">
      <alignment horizontal="right" vertical="center"/>
    </xf>
    <xf numFmtId="38" fontId="13" fillId="0" borderId="29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7" fillId="3" borderId="5" xfId="0" applyNumberFormat="1" applyFont="1" applyFill="1" applyBorder="1" applyAlignment="1">
      <alignment horizontal="right" vertical="center" shrinkToFit="1"/>
    </xf>
    <xf numFmtId="177" fontId="7" fillId="3" borderId="10" xfId="0" applyNumberFormat="1" applyFont="1" applyFill="1" applyBorder="1" applyAlignment="1">
      <alignment horizontal="right" vertical="center" shrinkToFit="1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4" xfId="0" applyFill="1" applyBorder="1">
      <alignment vertical="center"/>
    </xf>
    <xf numFmtId="38" fontId="19" fillId="0" borderId="10" xfId="1" applyFont="1" applyBorder="1" applyAlignment="1">
      <alignment vertical="center" shrinkToFit="1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left" vertical="center" shrinkToFit="1"/>
    </xf>
    <xf numFmtId="38" fontId="7" fillId="3" borderId="16" xfId="1" applyFont="1" applyFill="1" applyBorder="1" applyAlignment="1">
      <alignment vertical="center" shrinkToFit="1"/>
    </xf>
    <xf numFmtId="38" fontId="7" fillId="3" borderId="0" xfId="1" applyFont="1" applyFill="1" applyBorder="1" applyAlignment="1">
      <alignment vertical="center" shrinkToFit="1"/>
    </xf>
    <xf numFmtId="38" fontId="7" fillId="3" borderId="23" xfId="1" applyFont="1" applyFill="1" applyBorder="1" applyAlignment="1">
      <alignment vertical="center" shrinkToFit="1"/>
    </xf>
    <xf numFmtId="38" fontId="7" fillId="3" borderId="10" xfId="1" applyFont="1" applyFill="1" applyBorder="1" applyAlignment="1">
      <alignment vertical="center" shrinkToFit="1"/>
    </xf>
    <xf numFmtId="38" fontId="7" fillId="3" borderId="21" xfId="1" applyFont="1" applyFill="1" applyBorder="1" applyAlignment="1">
      <alignment vertical="center" shrinkToFit="1"/>
    </xf>
    <xf numFmtId="38" fontId="7" fillId="3" borderId="5" xfId="1" applyFont="1" applyFill="1" applyBorder="1" applyAlignment="1">
      <alignment vertical="center" shrinkToFit="1"/>
    </xf>
    <xf numFmtId="38" fontId="7" fillId="3" borderId="18" xfId="1" applyFont="1" applyFill="1" applyBorder="1" applyAlignment="1">
      <alignment vertical="center" shrinkToFit="1"/>
    </xf>
    <xf numFmtId="38" fontId="7" fillId="3" borderId="19" xfId="1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説明文" xfId="2" builtinId="53"/>
    <cellStyle name="標準" xfId="0" builtinId="0"/>
  </cellStyles>
  <dxfs count="10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13</xdr:row>
      <xdr:rowOff>1905</xdr:rowOff>
    </xdr:from>
    <xdr:to>
      <xdr:col>11</xdr:col>
      <xdr:colOff>81915</xdr:colOff>
      <xdr:row>13</xdr:row>
      <xdr:rowOff>316230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8015" y="294322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234315</xdr:colOff>
      <xdr:row>14</xdr:row>
      <xdr:rowOff>1905</xdr:rowOff>
    </xdr:from>
    <xdr:to>
      <xdr:col>20</xdr:col>
      <xdr:colOff>97155</xdr:colOff>
      <xdr:row>14</xdr:row>
      <xdr:rowOff>320040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32195" y="327088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228600</xdr:colOff>
      <xdr:row>15</xdr:row>
      <xdr:rowOff>1905</xdr:rowOff>
    </xdr:from>
    <xdr:to>
      <xdr:col>20</xdr:col>
      <xdr:colOff>91440</xdr:colOff>
      <xdr:row>15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6480" y="359854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167640</xdr:colOff>
      <xdr:row>3</xdr:row>
      <xdr:rowOff>60960</xdr:rowOff>
    </xdr:from>
    <xdr:to>
      <xdr:col>35</xdr:col>
      <xdr:colOff>228600</xdr:colOff>
      <xdr:row>4</xdr:row>
      <xdr:rowOff>167640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646D7E8-368B-2176-BADD-D8FBC37EC630}"/>
            </a:ext>
          </a:extLst>
        </xdr:cNvPr>
        <xdr:cNvSpPr/>
      </xdr:nvSpPr>
      <xdr:spPr>
        <a:xfrm>
          <a:off x="8031480" y="822960"/>
          <a:ext cx="3665220" cy="297180"/>
        </a:xfrm>
        <a:prstGeom prst="wedgeRectCallout">
          <a:avLst>
            <a:gd name="adj1" fmla="val -54639"/>
            <a:gd name="adj2" fmla="val 161246"/>
          </a:avLst>
        </a:prstGeom>
        <a:solidFill>
          <a:srgbClr val="0000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ここの団体名が、そのまま「請求先宛名」となります。</a:t>
          </a:r>
        </a:p>
      </xdr:txBody>
    </xdr:sp>
    <xdr:clientData/>
  </xdr:twoCellAnchor>
  <xdr:twoCellAnchor>
    <xdr:from>
      <xdr:col>24</xdr:col>
      <xdr:colOff>182880</xdr:colOff>
      <xdr:row>8</xdr:row>
      <xdr:rowOff>121920</xdr:rowOff>
    </xdr:from>
    <xdr:to>
      <xdr:col>38</xdr:col>
      <xdr:colOff>198120</xdr:colOff>
      <xdr:row>10</xdr:row>
      <xdr:rowOff>38100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7071DF4-DFA1-4BA6-ACF8-400B63C1329C}"/>
            </a:ext>
          </a:extLst>
        </xdr:cNvPr>
        <xdr:cNvSpPr/>
      </xdr:nvSpPr>
      <xdr:spPr>
        <a:xfrm>
          <a:off x="8046720" y="1836420"/>
          <a:ext cx="4602480" cy="297180"/>
        </a:xfrm>
        <a:prstGeom prst="wedgeRectCallout">
          <a:avLst>
            <a:gd name="adj1" fmla="val -53811"/>
            <a:gd name="adj2" fmla="val 156118"/>
          </a:avLst>
        </a:prstGeom>
        <a:solidFill>
          <a:srgbClr val="0000CC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ここの情報が、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Google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カレンダーの「件名」入力の参考となります。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9525</xdr:rowOff>
    </xdr:from>
    <xdr:to>
      <xdr:col>11</xdr:col>
      <xdr:colOff>165735</xdr:colOff>
      <xdr:row>14</xdr:row>
      <xdr:rowOff>323850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51835" y="314134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15</xdr:row>
      <xdr:rowOff>3810</xdr:rowOff>
    </xdr:from>
    <xdr:to>
      <xdr:col>20</xdr:col>
      <xdr:colOff>99060</xdr:colOff>
      <xdr:row>15</xdr:row>
      <xdr:rowOff>312420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34100" y="346329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16</xdr:row>
      <xdr:rowOff>11430</xdr:rowOff>
    </xdr:from>
    <xdr:to>
      <xdr:col>20</xdr:col>
      <xdr:colOff>99060</xdr:colOff>
      <xdr:row>16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34100" y="379857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26</xdr:col>
      <xdr:colOff>266700</xdr:colOff>
      <xdr:row>84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DECA65-935F-DECE-A2CD-6E1B482E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3480"/>
          <a:ext cx="812292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ondahama.kan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view="pageBreakPreview" topLeftCell="A18" zoomScale="175" zoomScaleNormal="100" zoomScaleSheetLayoutView="100" workbookViewId="0">
      <selection activeCell="A32" sqref="A32:F35"/>
    </sheetView>
  </sheetViews>
  <sheetFormatPr baseColWidth="10" defaultColWidth="3.85546875" defaultRowHeight="16"/>
  <sheetData>
    <row r="1" spans="1:25">
      <c r="A1" t="s">
        <v>0</v>
      </c>
    </row>
    <row r="2" spans="1:25" ht="30" customHeight="1">
      <c r="A2" s="6" t="s">
        <v>100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R3" s="259"/>
      <c r="S3" s="259"/>
      <c r="T3" s="23" t="s">
        <v>1</v>
      </c>
      <c r="U3" s="23"/>
      <c r="V3" s="23" t="s">
        <v>2</v>
      </c>
      <c r="W3" s="23"/>
      <c r="X3" s="23" t="s">
        <v>3</v>
      </c>
    </row>
    <row r="4" spans="1:25">
      <c r="A4" t="s">
        <v>121</v>
      </c>
    </row>
    <row r="6" spans="1:25">
      <c r="N6" s="24" t="s">
        <v>4</v>
      </c>
    </row>
    <row r="7" spans="1:25">
      <c r="M7" s="262" t="s">
        <v>5</v>
      </c>
      <c r="N7" s="262"/>
      <c r="O7" s="260"/>
      <c r="P7" s="260"/>
      <c r="Q7" s="260"/>
      <c r="R7" s="260"/>
      <c r="S7" s="260"/>
      <c r="T7" s="260"/>
      <c r="U7" s="260"/>
      <c r="V7" s="260"/>
      <c r="W7" s="260"/>
      <c r="X7" s="260"/>
    </row>
    <row r="8" spans="1:25">
      <c r="M8" s="262" t="s">
        <v>6</v>
      </c>
      <c r="N8" s="262"/>
      <c r="O8" s="261"/>
      <c r="P8" s="261"/>
      <c r="Q8" s="261"/>
      <c r="R8" s="261"/>
      <c r="S8" s="261"/>
      <c r="T8" s="261"/>
      <c r="U8" s="261"/>
      <c r="V8" s="261"/>
      <c r="W8" s="261"/>
      <c r="X8" s="261"/>
    </row>
    <row r="9" spans="1:25">
      <c r="M9" s="262" t="s">
        <v>7</v>
      </c>
      <c r="N9" s="262"/>
      <c r="O9" s="261"/>
      <c r="P9" s="261"/>
      <c r="Q9" s="261"/>
      <c r="R9" s="261"/>
      <c r="S9" s="261"/>
      <c r="T9" s="261"/>
      <c r="U9" s="261"/>
      <c r="V9" s="261"/>
      <c r="W9" s="261"/>
      <c r="X9" s="261"/>
    </row>
    <row r="10" spans="1:25">
      <c r="M10" s="259" t="s">
        <v>8</v>
      </c>
      <c r="N10" s="259"/>
      <c r="O10" s="3" t="s">
        <v>9</v>
      </c>
      <c r="P10" s="275"/>
      <c r="Q10" s="275"/>
      <c r="R10" s="275"/>
      <c r="S10" s="275"/>
      <c r="T10" s="275"/>
      <c r="U10" s="275"/>
      <c r="V10" s="275"/>
      <c r="W10" s="275"/>
      <c r="X10" s="2" t="s">
        <v>10</v>
      </c>
    </row>
    <row r="11" spans="1:25">
      <c r="A11" t="s">
        <v>106</v>
      </c>
    </row>
    <row r="12" spans="1:25" ht="26.25" customHeight="1">
      <c r="A12" s="282" t="s">
        <v>11</v>
      </c>
      <c r="B12" s="283"/>
      <c r="C12" s="283"/>
      <c r="D12" s="283"/>
      <c r="E12" s="283"/>
      <c r="F12" s="283"/>
      <c r="G12" s="269" t="s">
        <v>98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1"/>
    </row>
    <row r="13" spans="1:25" ht="26.25" customHeight="1">
      <c r="A13" s="282" t="s">
        <v>12</v>
      </c>
      <c r="B13" s="283"/>
      <c r="C13" s="283"/>
      <c r="D13" s="283"/>
      <c r="E13" s="283"/>
      <c r="F13" s="283"/>
      <c r="G13" s="269" t="s">
        <v>99</v>
      </c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1"/>
      <c r="Y13" s="26" t="s">
        <v>71</v>
      </c>
    </row>
    <row r="14" spans="1:25" ht="26.25" customHeight="1">
      <c r="A14" s="282" t="s">
        <v>13</v>
      </c>
      <c r="B14" s="283"/>
      <c r="C14" s="283"/>
      <c r="D14" s="283"/>
      <c r="E14" s="283"/>
      <c r="F14" s="283"/>
      <c r="G14" s="269" t="s">
        <v>14</v>
      </c>
      <c r="H14" s="270"/>
      <c r="I14" s="270"/>
      <c r="J14" s="270"/>
      <c r="K14" s="270"/>
      <c r="L14" s="270"/>
      <c r="M14" s="270"/>
      <c r="N14" s="270"/>
      <c r="O14" s="271"/>
      <c r="P14" s="269" t="s">
        <v>15</v>
      </c>
      <c r="Q14" s="270"/>
      <c r="R14" s="270"/>
      <c r="S14" s="270"/>
      <c r="T14" s="270"/>
      <c r="U14" s="270"/>
      <c r="V14" s="270"/>
      <c r="W14" s="270"/>
      <c r="X14" s="271"/>
    </row>
    <row r="15" spans="1:25" ht="26.25" customHeight="1">
      <c r="A15" s="282" t="s">
        <v>16</v>
      </c>
      <c r="B15" s="283"/>
      <c r="C15" s="283"/>
      <c r="D15" s="283"/>
      <c r="E15" s="283"/>
      <c r="F15" s="283"/>
      <c r="G15" s="269" t="s">
        <v>17</v>
      </c>
      <c r="H15" s="270"/>
      <c r="I15" s="270"/>
      <c r="J15" s="270"/>
      <c r="K15" s="270"/>
      <c r="L15" s="270"/>
      <c r="M15" s="270"/>
      <c r="N15" s="270"/>
      <c r="O15" s="271"/>
      <c r="P15" s="269" t="s">
        <v>18</v>
      </c>
      <c r="Q15" s="270"/>
      <c r="R15" s="270"/>
      <c r="S15" s="270"/>
      <c r="T15" s="270"/>
      <c r="U15" s="270"/>
      <c r="V15" s="270"/>
      <c r="W15" s="270"/>
      <c r="X15" s="271"/>
    </row>
    <row r="16" spans="1:25" ht="26.25" customHeight="1">
      <c r="A16" s="282" t="s">
        <v>19</v>
      </c>
      <c r="B16" s="283"/>
      <c r="C16" s="283"/>
      <c r="D16" s="283"/>
      <c r="E16" s="283"/>
      <c r="F16" s="283"/>
      <c r="G16" s="272" t="s">
        <v>20</v>
      </c>
      <c r="H16" s="273"/>
      <c r="I16" s="273"/>
      <c r="J16" s="274"/>
      <c r="K16" s="274"/>
      <c r="L16" s="274"/>
      <c r="M16" s="274"/>
      <c r="N16" s="274"/>
      <c r="O16" s="4" t="s">
        <v>21</v>
      </c>
      <c r="P16" s="269" t="s">
        <v>18</v>
      </c>
      <c r="Q16" s="270"/>
      <c r="R16" s="270"/>
      <c r="S16" s="270"/>
      <c r="T16" s="270"/>
      <c r="U16" s="270"/>
      <c r="V16" s="270"/>
      <c r="W16" s="270"/>
      <c r="X16" s="271"/>
    </row>
    <row r="17" spans="1:24" ht="17" thickBot="1"/>
    <row r="18" spans="1:24" ht="33.75" customHeight="1">
      <c r="A18" s="268" t="s">
        <v>22</v>
      </c>
      <c r="B18" s="263"/>
      <c r="C18" s="263"/>
      <c r="D18" s="263"/>
      <c r="E18" s="263"/>
      <c r="F18" s="263"/>
      <c r="G18" s="268" t="s">
        <v>23</v>
      </c>
      <c r="H18" s="263"/>
      <c r="I18" s="263"/>
      <c r="J18" s="263"/>
      <c r="K18" s="263"/>
      <c r="L18" s="263"/>
      <c r="M18" s="263"/>
      <c r="N18" s="263"/>
      <c r="O18" s="268" t="s">
        <v>24</v>
      </c>
      <c r="P18" s="263"/>
      <c r="Q18" s="268" t="s">
        <v>25</v>
      </c>
      <c r="R18" s="263"/>
      <c r="S18" s="265" t="s">
        <v>26</v>
      </c>
      <c r="T18" s="266"/>
      <c r="U18" s="266"/>
      <c r="V18" s="267"/>
      <c r="W18" s="263" t="s">
        <v>27</v>
      </c>
      <c r="X18" s="264"/>
    </row>
    <row r="19" spans="1:24" ht="19.75" customHeight="1">
      <c r="A19" s="284" t="s">
        <v>28</v>
      </c>
      <c r="B19" s="287" t="s">
        <v>29</v>
      </c>
      <c r="C19" s="288"/>
      <c r="D19" s="288"/>
      <c r="E19" s="288"/>
      <c r="F19" s="289"/>
      <c r="G19" s="317"/>
      <c r="H19" s="318"/>
      <c r="I19" s="318"/>
      <c r="J19" s="318"/>
      <c r="K19" s="318"/>
      <c r="L19" s="319"/>
      <c r="M19" s="319"/>
      <c r="N19" s="328" t="s">
        <v>30</v>
      </c>
      <c r="O19" s="311"/>
      <c r="P19" s="312"/>
      <c r="Q19" s="308"/>
      <c r="R19" s="303"/>
      <c r="S19" s="302"/>
      <c r="T19" s="303"/>
      <c r="U19" s="303"/>
      <c r="V19" s="331" t="s">
        <v>31</v>
      </c>
      <c r="W19" s="296"/>
      <c r="X19" s="297"/>
    </row>
    <row r="20" spans="1:24" ht="19.75" customHeight="1">
      <c r="A20" s="285"/>
      <c r="B20" s="290"/>
      <c r="C20" s="291"/>
      <c r="D20" s="291"/>
      <c r="E20" s="291"/>
      <c r="F20" s="292"/>
      <c r="G20" s="280"/>
      <c r="H20" s="281"/>
      <c r="I20" s="281"/>
      <c r="J20" s="281"/>
      <c r="K20" s="281"/>
      <c r="L20" s="276"/>
      <c r="M20" s="276"/>
      <c r="N20" s="329"/>
      <c r="O20" s="313"/>
      <c r="P20" s="314"/>
      <c r="Q20" s="309"/>
      <c r="R20" s="305"/>
      <c r="S20" s="304"/>
      <c r="T20" s="305"/>
      <c r="U20" s="305"/>
      <c r="V20" s="321"/>
      <c r="W20" s="298"/>
      <c r="X20" s="299"/>
    </row>
    <row r="21" spans="1:24" ht="19.75" customHeight="1">
      <c r="A21" s="285"/>
      <c r="B21" s="293" t="s">
        <v>32</v>
      </c>
      <c r="C21" s="294"/>
      <c r="D21" s="294"/>
      <c r="E21" s="294"/>
      <c r="F21" s="295"/>
      <c r="G21" s="280"/>
      <c r="H21" s="281"/>
      <c r="I21" s="281"/>
      <c r="J21" s="281"/>
      <c r="K21" s="281"/>
      <c r="L21" s="276"/>
      <c r="M21" s="276"/>
      <c r="N21" s="329" t="s">
        <v>33</v>
      </c>
      <c r="O21" s="313"/>
      <c r="P21" s="314"/>
      <c r="Q21" s="309"/>
      <c r="R21" s="305"/>
      <c r="S21" s="304"/>
      <c r="T21" s="305"/>
      <c r="U21" s="305"/>
      <c r="V21" s="321"/>
      <c r="W21" s="298"/>
      <c r="X21" s="299"/>
    </row>
    <row r="22" spans="1:24" ht="19.75" customHeight="1">
      <c r="A22" s="286"/>
      <c r="B22" s="290"/>
      <c r="C22" s="291"/>
      <c r="D22" s="291"/>
      <c r="E22" s="291"/>
      <c r="F22" s="292"/>
      <c r="G22" s="277"/>
      <c r="H22" s="278"/>
      <c r="I22" s="278"/>
      <c r="J22" s="278"/>
      <c r="K22" s="278"/>
      <c r="L22" s="320"/>
      <c r="M22" s="320"/>
      <c r="N22" s="330"/>
      <c r="O22" s="315"/>
      <c r="P22" s="316"/>
      <c r="Q22" s="310"/>
      <c r="R22" s="307"/>
      <c r="S22" s="306"/>
      <c r="T22" s="307"/>
      <c r="U22" s="307"/>
      <c r="V22" s="322"/>
      <c r="W22" s="300"/>
      <c r="X22" s="301"/>
    </row>
    <row r="23" spans="1:24" ht="19.75" customHeight="1">
      <c r="A23" s="332"/>
      <c r="B23" s="293" t="s">
        <v>101</v>
      </c>
      <c r="C23" s="294"/>
      <c r="D23" s="294"/>
      <c r="E23" s="294"/>
      <c r="F23" s="295"/>
      <c r="G23" s="280"/>
      <c r="H23" s="281"/>
      <c r="I23" s="281"/>
      <c r="J23" s="281"/>
      <c r="K23" s="281"/>
      <c r="L23" s="276"/>
      <c r="M23" s="276"/>
      <c r="N23" s="27" t="s">
        <v>30</v>
      </c>
      <c r="O23" s="313"/>
      <c r="P23" s="314"/>
      <c r="Q23" s="309"/>
      <c r="R23" s="305"/>
      <c r="S23" s="304"/>
      <c r="T23" s="305"/>
      <c r="U23" s="305"/>
      <c r="V23" s="321" t="s">
        <v>31</v>
      </c>
      <c r="W23" s="298"/>
      <c r="X23" s="299"/>
    </row>
    <row r="24" spans="1:24" ht="19.75" customHeight="1">
      <c r="A24" s="332"/>
      <c r="B24" s="290"/>
      <c r="C24" s="291"/>
      <c r="D24" s="291"/>
      <c r="E24" s="291"/>
      <c r="F24" s="292"/>
      <c r="G24" s="277"/>
      <c r="H24" s="278"/>
      <c r="I24" s="278"/>
      <c r="J24" s="278"/>
      <c r="K24" s="278"/>
      <c r="L24" s="279"/>
      <c r="M24" s="279"/>
      <c r="N24" s="28" t="s">
        <v>33</v>
      </c>
      <c r="O24" s="315"/>
      <c r="P24" s="316"/>
      <c r="Q24" s="310"/>
      <c r="R24" s="307"/>
      <c r="S24" s="306"/>
      <c r="T24" s="307"/>
      <c r="U24" s="307"/>
      <c r="V24" s="322"/>
      <c r="W24" s="300"/>
      <c r="X24" s="301"/>
    </row>
    <row r="25" spans="1:24" ht="19.75" customHeight="1">
      <c r="A25" s="332"/>
      <c r="B25" s="293" t="s">
        <v>102</v>
      </c>
      <c r="C25" s="294"/>
      <c r="D25" s="294"/>
      <c r="E25" s="294"/>
      <c r="F25" s="295"/>
      <c r="G25" s="280"/>
      <c r="H25" s="281"/>
      <c r="I25" s="281"/>
      <c r="J25" s="281"/>
      <c r="K25" s="281"/>
      <c r="L25" s="276"/>
      <c r="M25" s="276"/>
      <c r="N25" s="27" t="s">
        <v>30</v>
      </c>
      <c r="O25" s="313"/>
      <c r="P25" s="314"/>
      <c r="Q25" s="309"/>
      <c r="R25" s="305"/>
      <c r="S25" s="304"/>
      <c r="T25" s="305"/>
      <c r="U25" s="305"/>
      <c r="V25" s="321" t="s">
        <v>31</v>
      </c>
      <c r="W25" s="298"/>
      <c r="X25" s="299"/>
    </row>
    <row r="26" spans="1:24" ht="19.75" customHeight="1">
      <c r="A26" s="332"/>
      <c r="B26" s="290"/>
      <c r="C26" s="291"/>
      <c r="D26" s="291"/>
      <c r="E26" s="291"/>
      <c r="F26" s="292"/>
      <c r="G26" s="277"/>
      <c r="H26" s="278"/>
      <c r="I26" s="278"/>
      <c r="J26" s="278"/>
      <c r="K26" s="278"/>
      <c r="L26" s="279"/>
      <c r="M26" s="279"/>
      <c r="N26" s="28" t="s">
        <v>33</v>
      </c>
      <c r="O26" s="315"/>
      <c r="P26" s="316"/>
      <c r="Q26" s="310"/>
      <c r="R26" s="307"/>
      <c r="S26" s="306"/>
      <c r="T26" s="307"/>
      <c r="U26" s="307"/>
      <c r="V26" s="322"/>
      <c r="W26" s="300"/>
      <c r="X26" s="301"/>
    </row>
    <row r="27" spans="1:24" ht="19.75" customHeight="1">
      <c r="A27" s="332"/>
      <c r="B27" s="293" t="s">
        <v>103</v>
      </c>
      <c r="C27" s="294"/>
      <c r="D27" s="294"/>
      <c r="E27" s="294"/>
      <c r="F27" s="295"/>
      <c r="G27" s="280"/>
      <c r="H27" s="281"/>
      <c r="I27" s="281"/>
      <c r="J27" s="281"/>
      <c r="K27" s="281"/>
      <c r="L27" s="276"/>
      <c r="M27" s="276"/>
      <c r="N27" s="27" t="s">
        <v>30</v>
      </c>
      <c r="O27" s="313"/>
      <c r="P27" s="314"/>
      <c r="Q27" s="309"/>
      <c r="R27" s="305"/>
      <c r="S27" s="304"/>
      <c r="T27" s="305"/>
      <c r="U27" s="305"/>
      <c r="V27" s="321" t="s">
        <v>31</v>
      </c>
      <c r="W27" s="323" t="s">
        <v>34</v>
      </c>
      <c r="X27" s="324"/>
    </row>
    <row r="28" spans="1:24" ht="19.75" customHeight="1">
      <c r="A28" s="333"/>
      <c r="B28" s="290"/>
      <c r="C28" s="291"/>
      <c r="D28" s="291"/>
      <c r="E28" s="291"/>
      <c r="F28" s="292"/>
      <c r="G28" s="277"/>
      <c r="H28" s="278"/>
      <c r="I28" s="278"/>
      <c r="J28" s="278"/>
      <c r="K28" s="278"/>
      <c r="L28" s="279"/>
      <c r="M28" s="279"/>
      <c r="N28" s="28" t="s">
        <v>33</v>
      </c>
      <c r="O28" s="315"/>
      <c r="P28" s="316"/>
      <c r="Q28" s="310"/>
      <c r="R28" s="307"/>
      <c r="S28" s="306"/>
      <c r="T28" s="307"/>
      <c r="U28" s="307"/>
      <c r="V28" s="322"/>
      <c r="W28" s="325"/>
      <c r="X28" s="326"/>
    </row>
    <row r="30" spans="1:24" ht="17" thickBot="1"/>
    <row r="31" spans="1:24" ht="33.75" customHeight="1">
      <c r="A31" s="268" t="s">
        <v>22</v>
      </c>
      <c r="B31" s="263"/>
      <c r="C31" s="263"/>
      <c r="D31" s="263"/>
      <c r="E31" s="263"/>
      <c r="F31" s="263"/>
      <c r="G31" s="268" t="s">
        <v>23</v>
      </c>
      <c r="H31" s="263"/>
      <c r="I31" s="263"/>
      <c r="J31" s="263"/>
      <c r="K31" s="263"/>
      <c r="L31" s="263"/>
      <c r="M31" s="263"/>
      <c r="N31" s="263"/>
      <c r="O31" s="327" t="s">
        <v>37</v>
      </c>
      <c r="P31" s="263"/>
      <c r="Q31" s="268" t="s">
        <v>25</v>
      </c>
      <c r="R31" s="263"/>
      <c r="S31" s="265" t="s">
        <v>26</v>
      </c>
      <c r="T31" s="266"/>
      <c r="U31" s="266"/>
      <c r="V31" s="267"/>
      <c r="W31" s="263" t="s">
        <v>27</v>
      </c>
      <c r="X31" s="264"/>
    </row>
    <row r="32" spans="1:24" ht="18" customHeight="1">
      <c r="A32" s="383" t="s">
        <v>122</v>
      </c>
      <c r="B32" s="384"/>
      <c r="C32" s="384"/>
      <c r="D32" s="384"/>
      <c r="E32" s="384"/>
      <c r="F32" s="385"/>
      <c r="G32" s="317"/>
      <c r="H32" s="318"/>
      <c r="I32" s="318"/>
      <c r="J32" s="318"/>
      <c r="K32" s="318"/>
      <c r="L32" s="29" t="s">
        <v>30</v>
      </c>
      <c r="M32" s="355" t="s">
        <v>38</v>
      </c>
      <c r="N32" s="355"/>
      <c r="O32" s="342" t="s">
        <v>34</v>
      </c>
      <c r="P32" s="343"/>
      <c r="Q32" s="308"/>
      <c r="R32" s="303"/>
      <c r="S32" s="302"/>
      <c r="T32" s="303"/>
      <c r="U32" s="303"/>
      <c r="V32" s="359" t="s">
        <v>31</v>
      </c>
      <c r="W32" s="296"/>
      <c r="X32" s="297"/>
    </row>
    <row r="33" spans="1:24" ht="18" customHeight="1">
      <c r="A33" s="389"/>
      <c r="B33" s="390"/>
      <c r="C33" s="390"/>
      <c r="D33" s="390"/>
      <c r="E33" s="390"/>
      <c r="F33" s="391"/>
      <c r="G33" s="277"/>
      <c r="H33" s="278"/>
      <c r="I33" s="278"/>
      <c r="J33" s="278"/>
      <c r="K33" s="278"/>
      <c r="L33" s="28" t="s">
        <v>33</v>
      </c>
      <c r="M33" s="356"/>
      <c r="N33" s="356"/>
      <c r="O33" s="338"/>
      <c r="P33" s="339"/>
      <c r="Q33" s="310"/>
      <c r="R33" s="307"/>
      <c r="S33" s="306"/>
      <c r="T33" s="307"/>
      <c r="U33" s="307"/>
      <c r="V33" s="360"/>
      <c r="W33" s="300"/>
      <c r="X33" s="301"/>
    </row>
    <row r="34" spans="1:24" ht="18" customHeight="1">
      <c r="A34" s="386" t="s">
        <v>124</v>
      </c>
      <c r="B34" s="387"/>
      <c r="C34" s="387"/>
      <c r="D34" s="387"/>
      <c r="E34" s="387"/>
      <c r="F34" s="299"/>
      <c r="G34" s="280"/>
      <c r="H34" s="281"/>
      <c r="I34" s="281"/>
      <c r="J34" s="281"/>
      <c r="K34" s="281"/>
      <c r="L34" s="30" t="s">
        <v>30</v>
      </c>
      <c r="M34" s="355" t="s">
        <v>39</v>
      </c>
      <c r="N34" s="355"/>
      <c r="O34" s="336" t="s">
        <v>34</v>
      </c>
      <c r="P34" s="337"/>
      <c r="Q34" s="309"/>
      <c r="R34" s="305"/>
      <c r="S34" s="304"/>
      <c r="T34" s="305"/>
      <c r="U34" s="305"/>
      <c r="V34" s="357" t="s">
        <v>31</v>
      </c>
      <c r="W34" s="298"/>
      <c r="X34" s="299"/>
    </row>
    <row r="35" spans="1:24" ht="18" customHeight="1" thickBot="1">
      <c r="A35" s="388"/>
      <c r="B35" s="300"/>
      <c r="C35" s="300"/>
      <c r="D35" s="300"/>
      <c r="E35" s="300"/>
      <c r="F35" s="301"/>
      <c r="G35" s="277"/>
      <c r="H35" s="278"/>
      <c r="I35" s="278"/>
      <c r="J35" s="278"/>
      <c r="K35" s="278"/>
      <c r="L35" s="28" t="s">
        <v>33</v>
      </c>
      <c r="M35" s="356"/>
      <c r="N35" s="356"/>
      <c r="O35" s="338"/>
      <c r="P35" s="339"/>
      <c r="Q35" s="310"/>
      <c r="R35" s="307"/>
      <c r="S35" s="334"/>
      <c r="T35" s="335"/>
      <c r="U35" s="335"/>
      <c r="V35" s="358"/>
      <c r="W35" s="300"/>
      <c r="X35" s="301"/>
    </row>
    <row r="37" spans="1:24" ht="17" thickBot="1"/>
    <row r="38" spans="1:24" ht="17" thickBot="1">
      <c r="A38" s="344" t="s">
        <v>40</v>
      </c>
      <c r="B38" s="345"/>
      <c r="C38" s="345"/>
      <c r="D38" s="346"/>
      <c r="G38" s="253" t="s">
        <v>41</v>
      </c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4">
        <f>SUM('様式1_別表1_施設・設備利⽤明細(計算)表'!U26:X26)</f>
        <v>0</v>
      </c>
      <c r="S38" s="254"/>
      <c r="T38" s="254"/>
      <c r="U38" s="255"/>
      <c r="V38" s="256" t="s">
        <v>36</v>
      </c>
      <c r="W38" s="341"/>
      <c r="X38" s="341"/>
    </row>
    <row r="39" spans="1:24" ht="17" thickBot="1">
      <c r="A39" s="349"/>
      <c r="B39" s="350"/>
      <c r="C39" s="350"/>
      <c r="D39" s="351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4"/>
      <c r="S39" s="254"/>
      <c r="T39" s="254"/>
      <c r="U39" s="255"/>
      <c r="V39" s="256"/>
      <c r="W39" s="341"/>
      <c r="X39" s="341"/>
    </row>
    <row r="40" spans="1:24" ht="17" thickBot="1">
      <c r="A40" s="349"/>
      <c r="B40" s="350"/>
      <c r="C40" s="350"/>
      <c r="D40" s="351"/>
      <c r="G40" s="253" t="s">
        <v>89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347">
        <f>SUM('様式1_別表1_施設・設備利⽤明細(計算)表'!U28:X28)</f>
        <v>0</v>
      </c>
      <c r="S40" s="347"/>
      <c r="T40" s="347"/>
      <c r="U40" s="348"/>
      <c r="V40" s="256" t="s">
        <v>90</v>
      </c>
      <c r="W40" s="341"/>
      <c r="X40" s="341"/>
    </row>
    <row r="41" spans="1:24" ht="17" thickBot="1">
      <c r="A41" s="349"/>
      <c r="B41" s="350"/>
      <c r="C41" s="350"/>
      <c r="D41" s="351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347"/>
      <c r="S41" s="347"/>
      <c r="T41" s="347"/>
      <c r="U41" s="348"/>
      <c r="V41" s="256"/>
      <c r="W41" s="341"/>
      <c r="X41" s="341"/>
    </row>
    <row r="42" spans="1:24" ht="17" thickBot="1">
      <c r="A42" s="349"/>
      <c r="B42" s="350"/>
      <c r="C42" s="350"/>
      <c r="D42" s="351"/>
      <c r="G42" s="253" t="s">
        <v>94</v>
      </c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4">
        <f>SUM(R38,-R40)</f>
        <v>0</v>
      </c>
      <c r="S42" s="254"/>
      <c r="T42" s="254"/>
      <c r="U42" s="255"/>
      <c r="V42" s="256" t="s">
        <v>36</v>
      </c>
      <c r="W42" s="341"/>
      <c r="X42" s="341"/>
    </row>
    <row r="43" spans="1:24" ht="17" thickBot="1">
      <c r="A43" s="352"/>
      <c r="B43" s="353"/>
      <c r="C43" s="353"/>
      <c r="D43" s="354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4"/>
      <c r="S43" s="254"/>
      <c r="T43" s="254"/>
      <c r="U43" s="255"/>
      <c r="V43" s="256"/>
      <c r="W43" s="341"/>
      <c r="X43" s="341"/>
    </row>
    <row r="44" spans="1:24" ht="17" thickBot="1">
      <c r="G44" s="253" t="s">
        <v>93</v>
      </c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4">
        <f>SUM(R42,-R47)</f>
        <v>0</v>
      </c>
      <c r="S44" s="254"/>
      <c r="T44" s="254"/>
      <c r="U44" s="255"/>
      <c r="V44" s="256" t="s">
        <v>36</v>
      </c>
      <c r="W44" s="257">
        <v>0.1</v>
      </c>
      <c r="X44" s="258"/>
    </row>
    <row r="45" spans="1:24" ht="17" thickBot="1"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4"/>
      <c r="S45" s="254"/>
      <c r="T45" s="254"/>
      <c r="U45" s="255"/>
      <c r="V45" s="256"/>
      <c r="W45" s="258"/>
      <c r="X45" s="258"/>
    </row>
    <row r="47" spans="1:24" ht="22">
      <c r="Q47" s="24" t="s">
        <v>92</v>
      </c>
      <c r="R47" s="340">
        <f>ROUND(R42/1.1,0)</f>
        <v>0</v>
      </c>
      <c r="S47" s="340"/>
      <c r="T47" s="340"/>
      <c r="U47" s="340"/>
      <c r="V47" s="11" t="s">
        <v>31</v>
      </c>
    </row>
  </sheetData>
  <mergeCells count="117">
    <mergeCell ref="A32:F33"/>
    <mergeCell ref="A34:F35"/>
    <mergeCell ref="R47:U47"/>
    <mergeCell ref="W42:X43"/>
    <mergeCell ref="W40:X41"/>
    <mergeCell ref="W38:X39"/>
    <mergeCell ref="G42:Q43"/>
    <mergeCell ref="G40:Q41"/>
    <mergeCell ref="G38:Q39"/>
    <mergeCell ref="O32:P33"/>
    <mergeCell ref="A38:D38"/>
    <mergeCell ref="V42:V43"/>
    <mergeCell ref="V40:V41"/>
    <mergeCell ref="V38:V39"/>
    <mergeCell ref="R42:U43"/>
    <mergeCell ref="R40:U41"/>
    <mergeCell ref="R38:U39"/>
    <mergeCell ref="A39:D43"/>
    <mergeCell ref="G35:K35"/>
    <mergeCell ref="M34:N35"/>
    <mergeCell ref="M32:N33"/>
    <mergeCell ref="W34:X35"/>
    <mergeCell ref="W32:X33"/>
    <mergeCell ref="V34:V35"/>
    <mergeCell ref="V32:V33"/>
    <mergeCell ref="S34:U35"/>
    <mergeCell ref="S32:U33"/>
    <mergeCell ref="W31:X31"/>
    <mergeCell ref="G32:K32"/>
    <mergeCell ref="G33:K33"/>
    <mergeCell ref="G34:K34"/>
    <mergeCell ref="Q34:R35"/>
    <mergeCell ref="Q32:R33"/>
    <mergeCell ref="O34:P35"/>
    <mergeCell ref="A31:F31"/>
    <mergeCell ref="G31:N31"/>
    <mergeCell ref="O31:P31"/>
    <mergeCell ref="Q31:R31"/>
    <mergeCell ref="S31:V31"/>
    <mergeCell ref="N19:N20"/>
    <mergeCell ref="N21:N22"/>
    <mergeCell ref="O25:P26"/>
    <mergeCell ref="Q25:R26"/>
    <mergeCell ref="S25:U26"/>
    <mergeCell ref="V25:V26"/>
    <mergeCell ref="V19:V22"/>
    <mergeCell ref="G28:K28"/>
    <mergeCell ref="L28:M28"/>
    <mergeCell ref="A23:A28"/>
    <mergeCell ref="B23:F24"/>
    <mergeCell ref="B25:F26"/>
    <mergeCell ref="B27:F28"/>
    <mergeCell ref="G27:K27"/>
    <mergeCell ref="L27:M27"/>
    <mergeCell ref="L23:M23"/>
    <mergeCell ref="G24:K24"/>
    <mergeCell ref="L24:M24"/>
    <mergeCell ref="G25:K25"/>
    <mergeCell ref="W25:X26"/>
    <mergeCell ref="O27:P28"/>
    <mergeCell ref="Q27:R28"/>
    <mergeCell ref="S27:U28"/>
    <mergeCell ref="V27:V28"/>
    <mergeCell ref="W27:X28"/>
    <mergeCell ref="O23:P24"/>
    <mergeCell ref="Q23:R24"/>
    <mergeCell ref="S23:U24"/>
    <mergeCell ref="V23:V24"/>
    <mergeCell ref="W23:X24"/>
    <mergeCell ref="L25:M25"/>
    <mergeCell ref="G26:K26"/>
    <mergeCell ref="L26:M26"/>
    <mergeCell ref="G23:K23"/>
    <mergeCell ref="A13:F13"/>
    <mergeCell ref="A12:F12"/>
    <mergeCell ref="G13:X13"/>
    <mergeCell ref="G12:X12"/>
    <mergeCell ref="P16:X16"/>
    <mergeCell ref="A19:A22"/>
    <mergeCell ref="B19:F20"/>
    <mergeCell ref="B21:F22"/>
    <mergeCell ref="A18:F18"/>
    <mergeCell ref="A16:F16"/>
    <mergeCell ref="A15:F15"/>
    <mergeCell ref="A14:F14"/>
    <mergeCell ref="W19:X22"/>
    <mergeCell ref="S19:U22"/>
    <mergeCell ref="Q19:R22"/>
    <mergeCell ref="O19:P22"/>
    <mergeCell ref="G21:K22"/>
    <mergeCell ref="G19:K20"/>
    <mergeCell ref="L19:M20"/>
    <mergeCell ref="L21:M22"/>
    <mergeCell ref="G44:Q45"/>
    <mergeCell ref="R44:U45"/>
    <mergeCell ref="V44:V45"/>
    <mergeCell ref="W44:X45"/>
    <mergeCell ref="R3:S3"/>
    <mergeCell ref="O7:X7"/>
    <mergeCell ref="O8:X8"/>
    <mergeCell ref="O9:X9"/>
    <mergeCell ref="M7:N7"/>
    <mergeCell ref="M8:N8"/>
    <mergeCell ref="M9:N9"/>
    <mergeCell ref="W18:X18"/>
    <mergeCell ref="S18:V18"/>
    <mergeCell ref="G18:N18"/>
    <mergeCell ref="O18:P18"/>
    <mergeCell ref="Q18:R18"/>
    <mergeCell ref="P15:X15"/>
    <mergeCell ref="P14:X14"/>
    <mergeCell ref="G15:O15"/>
    <mergeCell ref="G14:O14"/>
    <mergeCell ref="G16:I16"/>
    <mergeCell ref="J16:N16"/>
    <mergeCell ref="M10:N10"/>
    <mergeCell ref="P10:W10"/>
  </mergeCells>
  <phoneticPr fontId="2"/>
  <conditionalFormatting sqref="G12:X13">
    <cfRule type="containsBlanks" dxfId="9" priority="2">
      <formula>LEN(TRIM(G12))=0</formula>
    </cfRule>
  </conditionalFormatting>
  <conditionalFormatting sqref="J16:N16">
    <cfRule type="containsBlanks" dxfId="8" priority="1">
      <formula>LEN(TRIM(J16))=0</formula>
    </cfRule>
  </conditionalFormatting>
  <conditionalFormatting sqref="R3:S3 U3 W3 O7:X9 P10:W10">
    <cfRule type="containsBlanks" dxfId="7" priority="3">
      <formula>LEN(TRIM(O3))=0</formula>
    </cfRule>
  </conditionalFormatting>
  <dataValidations count="1">
    <dataValidation allowBlank="1" showInputMessage="1" showErrorMessage="1" prompt="大会やフェスティバル利用の場合は、観客の数も加算して下さい。" sqref="G13:X13" xr:uid="{D0FEAF45-1B5C-4694-98BF-795F85650D9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4"/>
  <sheetViews>
    <sheetView tabSelected="1" view="pageBreakPreview" topLeftCell="A6" zoomScale="149" zoomScaleNormal="100" zoomScaleSheetLayoutView="100" workbookViewId="0">
      <selection activeCell="A20" sqref="A20:Y24"/>
    </sheetView>
  </sheetViews>
  <sheetFormatPr baseColWidth="10" defaultColWidth="8.7109375" defaultRowHeight="16"/>
  <cols>
    <col min="1" max="16" width="3.42578125" customWidth="1"/>
    <col min="17" max="17" width="4.140625" bestFit="1" customWidth="1"/>
    <col min="18" max="19" width="4.42578125" customWidth="1"/>
    <col min="20" max="21" width="3.5703125" customWidth="1"/>
    <col min="22" max="29" width="3.85546875" customWidth="1"/>
    <col min="30" max="30" width="2.140625" customWidth="1"/>
    <col min="32" max="32" width="8.85546875" customWidth="1"/>
  </cols>
  <sheetData>
    <row r="1" spans="1:33">
      <c r="A1" s="282" t="s">
        <v>42</v>
      </c>
      <c r="B1" s="283"/>
      <c r="C1" s="283"/>
      <c r="D1" s="283"/>
      <c r="E1" s="283"/>
      <c r="F1" s="283"/>
      <c r="G1" s="9" t="s">
        <v>9</v>
      </c>
      <c r="H1" s="270" t="s">
        <v>43</v>
      </c>
      <c r="I1" s="270"/>
      <c r="J1" s="270"/>
      <c r="K1" s="270"/>
      <c r="L1" s="270"/>
      <c r="M1" s="270"/>
      <c r="N1" s="270"/>
      <c r="O1" s="270"/>
      <c r="P1" s="271"/>
      <c r="Q1" s="22" t="s">
        <v>44</v>
      </c>
      <c r="AF1" t="s">
        <v>43</v>
      </c>
      <c r="AG1" t="s">
        <v>17</v>
      </c>
    </row>
    <row r="2" spans="1:33" ht="37.5" customHeight="1">
      <c r="A2" s="364" t="s">
        <v>45</v>
      </c>
      <c r="B2" s="283"/>
      <c r="C2" s="283"/>
      <c r="D2" s="283"/>
      <c r="E2" s="283"/>
      <c r="F2" s="283"/>
      <c r="G2" s="9" t="s">
        <v>9</v>
      </c>
      <c r="H2" s="270" t="s">
        <v>18</v>
      </c>
      <c r="I2" s="270"/>
      <c r="J2" s="270"/>
      <c r="K2" s="270"/>
      <c r="L2" s="270"/>
      <c r="M2" s="270"/>
      <c r="N2" s="270"/>
      <c r="O2" s="270"/>
      <c r="P2" s="271"/>
      <c r="Q2" s="22" t="s">
        <v>44</v>
      </c>
      <c r="AF2" t="s">
        <v>46</v>
      </c>
      <c r="AG2" t="s">
        <v>18</v>
      </c>
    </row>
    <row r="3" spans="1:33" ht="19.25" customHeight="1">
      <c r="A3" s="11" t="s">
        <v>47</v>
      </c>
      <c r="Q3" s="5"/>
      <c r="R3" s="5"/>
      <c r="S3" s="5"/>
      <c r="T3" s="17" t="s">
        <v>48</v>
      </c>
      <c r="U3" s="135" t="e">
        <f>DATE(様式1_富田浜公園グラウンド使用許可申請書!R3,様式1_富田浜公園グラウンド使用許可申請書!U3,様式1_富田浜公園グラウンド使用許可申請書!W3)</f>
        <v>#NUM!</v>
      </c>
      <c r="V3" s="135"/>
      <c r="W3" s="135"/>
      <c r="X3" s="135"/>
      <c r="Y3" s="135"/>
    </row>
    <row r="4" spans="1:33" ht="27" customHeight="1">
      <c r="A4" s="41" t="s">
        <v>49</v>
      </c>
      <c r="B4" s="25"/>
      <c r="C4" s="25"/>
      <c r="D4" s="25"/>
      <c r="E4" s="25"/>
      <c r="F4" s="25"/>
      <c r="M4" s="13"/>
      <c r="N4" s="13"/>
      <c r="U4" s="136">
        <f>様式1_富田浜公園グラウンド使用許可申請書!O7</f>
        <v>0</v>
      </c>
      <c r="V4" s="136"/>
      <c r="W4" s="136"/>
      <c r="X4" s="136"/>
      <c r="Y4" s="136"/>
      <c r="Z4" s="136"/>
      <c r="AA4" s="136"/>
      <c r="AB4" s="136"/>
      <c r="AC4" s="136"/>
    </row>
    <row r="5" spans="1:33" ht="7.5" customHeight="1" thickBot="1">
      <c r="A5" s="14"/>
      <c r="B5" s="8"/>
      <c r="C5" s="8"/>
      <c r="D5" s="8"/>
      <c r="E5" s="8"/>
      <c r="F5" s="8"/>
      <c r="G5" s="5"/>
      <c r="H5" s="5"/>
      <c r="I5" s="5"/>
      <c r="J5" s="5"/>
      <c r="K5" s="5"/>
      <c r="L5" s="5"/>
      <c r="M5" s="18"/>
      <c r="N5" s="18"/>
      <c r="O5" s="5"/>
      <c r="P5" s="5"/>
      <c r="U5" s="19"/>
      <c r="V5" s="19"/>
      <c r="W5" s="19"/>
      <c r="X5" s="19"/>
      <c r="Y5" s="19"/>
      <c r="Z5" s="19"/>
      <c r="AA5" s="19"/>
      <c r="AB5" s="19"/>
      <c r="AC5" s="19"/>
    </row>
    <row r="6" spans="1:33" ht="33.75" customHeight="1" thickBot="1">
      <c r="A6" s="362" t="s">
        <v>50</v>
      </c>
      <c r="B6" s="363"/>
      <c r="C6" s="363"/>
      <c r="D6" s="363"/>
      <c r="E6" s="363"/>
      <c r="F6" s="363"/>
      <c r="G6" s="363"/>
      <c r="H6" s="363"/>
      <c r="I6" s="362" t="s">
        <v>23</v>
      </c>
      <c r="J6" s="363"/>
      <c r="K6" s="363"/>
      <c r="L6" s="363"/>
      <c r="M6" s="363"/>
      <c r="N6" s="363"/>
      <c r="O6" s="363"/>
      <c r="P6" s="363"/>
      <c r="Q6" s="139"/>
      <c r="R6" s="31" t="s">
        <v>35</v>
      </c>
      <c r="S6" s="32" t="s">
        <v>24</v>
      </c>
      <c r="T6" s="138" t="s">
        <v>25</v>
      </c>
      <c r="U6" s="139"/>
      <c r="V6" s="140" t="s">
        <v>26</v>
      </c>
      <c r="W6" s="141"/>
      <c r="X6" s="141"/>
      <c r="Y6" s="142"/>
      <c r="Z6" s="139" t="s">
        <v>27</v>
      </c>
      <c r="AA6" s="139"/>
      <c r="AB6" s="139"/>
      <c r="AC6" s="143"/>
      <c r="AE6" s="10" t="s">
        <v>51</v>
      </c>
      <c r="AF6" s="10" t="s">
        <v>52</v>
      </c>
      <c r="AG6" s="10" t="s">
        <v>53</v>
      </c>
    </row>
    <row r="7" spans="1:33" ht="21" customHeight="1" thickTop="1">
      <c r="A7" s="153" t="s">
        <v>28</v>
      </c>
      <c r="B7" s="144" t="s">
        <v>60</v>
      </c>
      <c r="C7" s="146" t="s">
        <v>54</v>
      </c>
      <c r="D7" s="147"/>
      <c r="E7" s="117" t="s">
        <v>55</v>
      </c>
      <c r="F7" s="118"/>
      <c r="G7" s="118"/>
      <c r="H7" s="119"/>
      <c r="I7" s="76"/>
      <c r="J7" s="77"/>
      <c r="K7" s="77"/>
      <c r="L7" s="77"/>
      <c r="M7" s="77"/>
      <c r="N7" s="77"/>
      <c r="O7" s="128"/>
      <c r="P7" s="129"/>
      <c r="Q7" s="33" t="s">
        <v>30</v>
      </c>
      <c r="R7" s="100" t="str">
        <f>IF(I7=0,"",SUM(I8,-I7,1))</f>
        <v/>
      </c>
      <c r="S7" s="90"/>
      <c r="T7" s="82">
        <v>2000</v>
      </c>
      <c r="U7" s="79"/>
      <c r="V7" s="86" t="str">
        <f>IF(Z$7=1,AG7,AF7)</f>
        <v/>
      </c>
      <c r="W7" s="87"/>
      <c r="X7" s="87"/>
      <c r="Y7" s="106" t="s">
        <v>31</v>
      </c>
      <c r="Z7" s="155"/>
      <c r="AA7" s="156"/>
      <c r="AB7" s="156"/>
      <c r="AC7" s="157"/>
      <c r="AE7" s="108">
        <f>SUM(O8,-O7)</f>
        <v>0</v>
      </c>
      <c r="AF7" s="123" t="str">
        <f>IF(R7="","",IF($H$2="有",ROUND((T8*S7)*R7,0),IF($H$2="無",ROUND((T7*S7)*R7,0),"")))</f>
        <v/>
      </c>
      <c r="AG7" s="123" t="str">
        <f>IF(R7="","",IF($H$2="有",ROUND(((T8*S7)*R7)*2,0),IF($H$2="無",ROUND(((T7*S7)*R7)*2,0),"")))</f>
        <v/>
      </c>
    </row>
    <row r="8" spans="1:33" ht="21" customHeight="1">
      <c r="A8" s="154"/>
      <c r="B8" s="144"/>
      <c r="C8" s="146"/>
      <c r="D8" s="147"/>
      <c r="E8" s="150"/>
      <c r="F8" s="151"/>
      <c r="G8" s="151"/>
      <c r="H8" s="152"/>
      <c r="I8" s="76"/>
      <c r="J8" s="77"/>
      <c r="K8" s="77"/>
      <c r="L8" s="77"/>
      <c r="M8" s="77"/>
      <c r="N8" s="77"/>
      <c r="O8" s="124"/>
      <c r="P8" s="125"/>
      <c r="Q8" s="34" t="s">
        <v>33</v>
      </c>
      <c r="R8" s="130"/>
      <c r="S8" s="131"/>
      <c r="T8" s="126" t="str">
        <f>IF($H$2="有",ROUND(T7*2,0),"－")</f>
        <v>－</v>
      </c>
      <c r="U8" s="127"/>
      <c r="V8" s="132"/>
      <c r="W8" s="133"/>
      <c r="X8" s="133"/>
      <c r="Y8" s="134"/>
      <c r="Z8" s="155"/>
      <c r="AA8" s="156"/>
      <c r="AB8" s="156"/>
      <c r="AC8" s="157"/>
      <c r="AE8" s="108"/>
      <c r="AF8" s="123"/>
      <c r="AG8" s="123"/>
    </row>
    <row r="9" spans="1:33" ht="21" customHeight="1">
      <c r="A9" s="154"/>
      <c r="B9" s="144"/>
      <c r="C9" s="146"/>
      <c r="D9" s="147"/>
      <c r="E9" s="117" t="s">
        <v>56</v>
      </c>
      <c r="F9" s="118"/>
      <c r="G9" s="118"/>
      <c r="H9" s="119"/>
      <c r="I9" s="76"/>
      <c r="J9" s="77"/>
      <c r="K9" s="77"/>
      <c r="L9" s="77"/>
      <c r="M9" s="77"/>
      <c r="N9" s="77"/>
      <c r="O9" s="98"/>
      <c r="P9" s="99"/>
      <c r="Q9" s="33" t="s">
        <v>30</v>
      </c>
      <c r="R9" s="100" t="str">
        <f t="shared" ref="R9" si="0">IF(I9=0,"",SUM(I10,-I9,1))</f>
        <v/>
      </c>
      <c r="S9" s="90"/>
      <c r="T9" s="82">
        <v>3500</v>
      </c>
      <c r="U9" s="79"/>
      <c r="V9" s="86" t="str">
        <f t="shared" ref="V9" si="1">IF(Z$7=1,AG9,AF9)</f>
        <v/>
      </c>
      <c r="W9" s="87"/>
      <c r="X9" s="87"/>
      <c r="Y9" s="106" t="s">
        <v>31</v>
      </c>
      <c r="Z9" s="158"/>
      <c r="AA9" s="159"/>
      <c r="AB9" s="159"/>
      <c r="AC9" s="160"/>
      <c r="AE9" s="108">
        <f>SUM(O10,-O9)</f>
        <v>0</v>
      </c>
      <c r="AF9" s="123" t="str">
        <f>IF(R9="","",IF($H$2="有",ROUND((T10*S9)*R9,0),IF($H$2="無",ROUND((T9*S9)*R9,0),"")))</f>
        <v/>
      </c>
      <c r="AG9" s="123" t="str">
        <f>IF(R9="","",IF($H$2="有",ROUND(((T10*S9)*R9)*2,0),IF($H$2="無",ROUND(((T9*S9)*R9)*2,0),"")))</f>
        <v/>
      </c>
    </row>
    <row r="10" spans="1:33" ht="21" customHeight="1">
      <c r="A10" s="154"/>
      <c r="B10" s="144"/>
      <c r="C10" s="148"/>
      <c r="D10" s="149"/>
      <c r="E10" s="120"/>
      <c r="F10" s="121"/>
      <c r="G10" s="121"/>
      <c r="H10" s="122"/>
      <c r="I10" s="74"/>
      <c r="J10" s="75"/>
      <c r="K10" s="75"/>
      <c r="L10" s="75"/>
      <c r="M10" s="75"/>
      <c r="N10" s="75"/>
      <c r="O10" s="96"/>
      <c r="P10" s="97"/>
      <c r="Q10" s="37" t="s">
        <v>33</v>
      </c>
      <c r="R10" s="101"/>
      <c r="S10" s="91"/>
      <c r="T10" s="110" t="str">
        <f>IF($H$2="有",ROUND(T9*2,0),"－")</f>
        <v>－</v>
      </c>
      <c r="U10" s="111"/>
      <c r="V10" s="94"/>
      <c r="W10" s="95"/>
      <c r="X10" s="95"/>
      <c r="Y10" s="105"/>
      <c r="Z10" s="158"/>
      <c r="AA10" s="159"/>
      <c r="AB10" s="159"/>
      <c r="AC10" s="160"/>
      <c r="AE10" s="108"/>
      <c r="AF10" s="123"/>
      <c r="AG10" s="123"/>
    </row>
    <row r="11" spans="1:33" ht="21" customHeight="1">
      <c r="A11" s="154"/>
      <c r="B11" s="144"/>
      <c r="C11" s="117" t="s">
        <v>32</v>
      </c>
      <c r="D11" s="118"/>
      <c r="E11" s="118"/>
      <c r="F11" s="118"/>
      <c r="G11" s="118"/>
      <c r="H11" s="119"/>
      <c r="I11" s="76"/>
      <c r="J11" s="77"/>
      <c r="K11" s="77"/>
      <c r="L11" s="77"/>
      <c r="M11" s="77"/>
      <c r="N11" s="77"/>
      <c r="O11" s="98"/>
      <c r="P11" s="99"/>
      <c r="Q11" s="33" t="s">
        <v>30</v>
      </c>
      <c r="R11" s="100" t="str">
        <f t="shared" ref="R11" si="2">IF(I11=0,"",SUM(I12,-I11,1))</f>
        <v/>
      </c>
      <c r="S11" s="90"/>
      <c r="T11" s="82">
        <v>10000</v>
      </c>
      <c r="U11" s="79"/>
      <c r="V11" s="86" t="str">
        <f t="shared" ref="V11" si="3">IF(Z$7=1,AG11,AF11)</f>
        <v/>
      </c>
      <c r="W11" s="87"/>
      <c r="X11" s="87"/>
      <c r="Y11" s="106" t="s">
        <v>31</v>
      </c>
      <c r="Z11" s="158"/>
      <c r="AA11" s="159"/>
      <c r="AB11" s="159"/>
      <c r="AC11" s="160"/>
      <c r="AE11" s="108">
        <f>SUM(O12,-O11)</f>
        <v>0</v>
      </c>
      <c r="AF11" s="123" t="str">
        <f>IF(R11="","",IF($H$2="有",ROUND((T12*S11)*R11,0),IF($H$2="無",ROUND((T11*S11)*R11,0),"")))</f>
        <v/>
      </c>
      <c r="AG11" s="123" t="str">
        <f>IF(R11="","",IF($H$2="有",ROUND(((T12*S11)*R11)*2,0),IF($H$2="無",ROUND(((T11*S11)*R11)*2,0),"")))</f>
        <v/>
      </c>
    </row>
    <row r="12" spans="1:33" ht="21" customHeight="1">
      <c r="A12" s="154"/>
      <c r="B12" s="145"/>
      <c r="C12" s="120"/>
      <c r="D12" s="121"/>
      <c r="E12" s="121"/>
      <c r="F12" s="121"/>
      <c r="G12" s="121"/>
      <c r="H12" s="122"/>
      <c r="I12" s="74"/>
      <c r="J12" s="75"/>
      <c r="K12" s="75"/>
      <c r="L12" s="75"/>
      <c r="M12" s="75"/>
      <c r="N12" s="75"/>
      <c r="O12" s="96"/>
      <c r="P12" s="97"/>
      <c r="Q12" s="37" t="s">
        <v>33</v>
      </c>
      <c r="R12" s="101"/>
      <c r="S12" s="91"/>
      <c r="T12" s="110" t="str">
        <f>IF($H$2="有",ROUND(T11*2,0),"－")</f>
        <v>－</v>
      </c>
      <c r="U12" s="111"/>
      <c r="V12" s="94"/>
      <c r="W12" s="95"/>
      <c r="X12" s="95"/>
      <c r="Y12" s="105"/>
      <c r="Z12" s="161"/>
      <c r="AA12" s="162"/>
      <c r="AB12" s="162"/>
      <c r="AC12" s="163"/>
      <c r="AE12" s="108"/>
      <c r="AF12" s="123"/>
      <c r="AG12" s="123"/>
    </row>
    <row r="13" spans="1:33" ht="21" customHeight="1">
      <c r="A13" s="170"/>
      <c r="B13" s="117" t="s">
        <v>101</v>
      </c>
      <c r="C13" s="118"/>
      <c r="D13" s="118"/>
      <c r="E13" s="118"/>
      <c r="F13" s="118"/>
      <c r="G13" s="118"/>
      <c r="H13" s="119"/>
      <c r="I13" s="76"/>
      <c r="J13" s="77"/>
      <c r="K13" s="77"/>
      <c r="L13" s="77"/>
      <c r="M13" s="77"/>
      <c r="N13" s="77"/>
      <c r="O13" s="98"/>
      <c r="P13" s="99"/>
      <c r="Q13" s="33" t="s">
        <v>30</v>
      </c>
      <c r="R13" s="100" t="str">
        <f t="shared" ref="R13" si="4">IF(I13=0,"",SUM(I14,-I13,1))</f>
        <v/>
      </c>
      <c r="S13" s="90"/>
      <c r="T13" s="82">
        <v>500</v>
      </c>
      <c r="U13" s="79"/>
      <c r="V13" s="92" t="str">
        <f t="shared" ref="V13" si="5">IF(R13="","",ROUND((T13*S13)*R13,0))</f>
        <v/>
      </c>
      <c r="W13" s="93"/>
      <c r="X13" s="93"/>
      <c r="Y13" s="106" t="s">
        <v>31</v>
      </c>
      <c r="Z13" s="172" t="s">
        <v>59</v>
      </c>
      <c r="AA13" s="173"/>
      <c r="AB13" s="173"/>
      <c r="AC13" s="174"/>
      <c r="AE13" s="108">
        <f>SUM(O14,-O13)</f>
        <v>0</v>
      </c>
    </row>
    <row r="14" spans="1:33" ht="21" customHeight="1">
      <c r="A14" s="170"/>
      <c r="B14" s="120"/>
      <c r="C14" s="121"/>
      <c r="D14" s="121"/>
      <c r="E14" s="121"/>
      <c r="F14" s="121"/>
      <c r="G14" s="121"/>
      <c r="H14" s="122"/>
      <c r="I14" s="74"/>
      <c r="J14" s="75"/>
      <c r="K14" s="75"/>
      <c r="L14" s="75"/>
      <c r="M14" s="75"/>
      <c r="N14" s="75"/>
      <c r="O14" s="96"/>
      <c r="P14" s="97"/>
      <c r="Q14" s="37" t="s">
        <v>33</v>
      </c>
      <c r="R14" s="101"/>
      <c r="S14" s="91"/>
      <c r="T14" s="83"/>
      <c r="U14" s="81"/>
      <c r="V14" s="94"/>
      <c r="W14" s="95"/>
      <c r="X14" s="95"/>
      <c r="Y14" s="105"/>
      <c r="Z14" s="175"/>
      <c r="AA14" s="147"/>
      <c r="AB14" s="147"/>
      <c r="AC14" s="176"/>
      <c r="AE14" s="108"/>
    </row>
    <row r="15" spans="1:33" ht="21" customHeight="1">
      <c r="A15" s="170"/>
      <c r="B15" s="117" t="s">
        <v>102</v>
      </c>
      <c r="C15" s="118"/>
      <c r="D15" s="118"/>
      <c r="E15" s="118"/>
      <c r="F15" s="118"/>
      <c r="G15" s="118"/>
      <c r="H15" s="119"/>
      <c r="I15" s="76"/>
      <c r="J15" s="77"/>
      <c r="K15" s="77"/>
      <c r="L15" s="77"/>
      <c r="M15" s="77"/>
      <c r="N15" s="77"/>
      <c r="O15" s="98"/>
      <c r="P15" s="99"/>
      <c r="Q15" s="33" t="s">
        <v>30</v>
      </c>
      <c r="R15" s="100" t="str">
        <f t="shared" ref="R15" si="6">IF(I15=0,"",SUM(I16,-I15,1))</f>
        <v/>
      </c>
      <c r="S15" s="90"/>
      <c r="T15" s="82">
        <v>500</v>
      </c>
      <c r="U15" s="79"/>
      <c r="V15" s="92" t="str">
        <f t="shared" ref="V15" si="7">IF(R15="","",ROUND((T15*S15)*R15,0))</f>
        <v/>
      </c>
      <c r="W15" s="93"/>
      <c r="X15" s="93"/>
      <c r="Y15" s="106" t="s">
        <v>31</v>
      </c>
      <c r="Z15" s="175"/>
      <c r="AA15" s="147"/>
      <c r="AB15" s="147"/>
      <c r="AC15" s="176"/>
      <c r="AE15" s="108">
        <f>SUM(O16,-O15)</f>
        <v>0</v>
      </c>
    </row>
    <row r="16" spans="1:33" ht="21" customHeight="1">
      <c r="A16" s="170"/>
      <c r="B16" s="120"/>
      <c r="C16" s="121"/>
      <c r="D16" s="121"/>
      <c r="E16" s="121"/>
      <c r="F16" s="121"/>
      <c r="G16" s="121"/>
      <c r="H16" s="122"/>
      <c r="I16" s="74"/>
      <c r="J16" s="75"/>
      <c r="K16" s="75"/>
      <c r="L16" s="75"/>
      <c r="M16" s="75"/>
      <c r="N16" s="75"/>
      <c r="O16" s="96"/>
      <c r="P16" s="97"/>
      <c r="Q16" s="37" t="s">
        <v>33</v>
      </c>
      <c r="R16" s="101"/>
      <c r="S16" s="91"/>
      <c r="T16" s="83"/>
      <c r="U16" s="81"/>
      <c r="V16" s="94"/>
      <c r="W16" s="95"/>
      <c r="X16" s="95"/>
      <c r="Y16" s="105"/>
      <c r="Z16" s="175"/>
      <c r="AA16" s="147"/>
      <c r="AB16" s="147"/>
      <c r="AC16" s="176"/>
      <c r="AE16" s="108"/>
    </row>
    <row r="17" spans="1:29" ht="21" customHeight="1">
      <c r="A17" s="170"/>
      <c r="B17" s="117" t="s">
        <v>104</v>
      </c>
      <c r="C17" s="118"/>
      <c r="D17" s="118"/>
      <c r="E17" s="118"/>
      <c r="F17" s="118"/>
      <c r="G17" s="118"/>
      <c r="H17" s="119"/>
      <c r="I17" s="76"/>
      <c r="J17" s="77"/>
      <c r="K17" s="77"/>
      <c r="L17" s="77"/>
      <c r="M17" s="77"/>
      <c r="N17" s="77"/>
      <c r="O17" s="98"/>
      <c r="P17" s="99"/>
      <c r="Q17" s="33" t="s">
        <v>30</v>
      </c>
      <c r="R17" s="100"/>
      <c r="S17" s="90"/>
      <c r="T17" s="82">
        <v>500</v>
      </c>
      <c r="U17" s="79"/>
      <c r="V17" s="86" t="str">
        <f>IF(R17="","",ROUND((T17*S17)*R17,0))</f>
        <v/>
      </c>
      <c r="W17" s="87"/>
      <c r="X17" s="87"/>
      <c r="Y17" s="106" t="s">
        <v>31</v>
      </c>
      <c r="Z17" s="175"/>
      <c r="AA17" s="147"/>
      <c r="AB17" s="147"/>
      <c r="AC17" s="176"/>
    </row>
    <row r="18" spans="1:29" ht="21" customHeight="1">
      <c r="A18" s="171"/>
      <c r="B18" s="120"/>
      <c r="C18" s="121"/>
      <c r="D18" s="121"/>
      <c r="E18" s="121"/>
      <c r="F18" s="121"/>
      <c r="G18" s="121"/>
      <c r="H18" s="122"/>
      <c r="I18" s="74"/>
      <c r="J18" s="75"/>
      <c r="K18" s="75"/>
      <c r="L18" s="75"/>
      <c r="M18" s="75"/>
      <c r="N18" s="75"/>
      <c r="O18" s="96"/>
      <c r="P18" s="97"/>
      <c r="Q18" s="37" t="s">
        <v>33</v>
      </c>
      <c r="R18" s="101"/>
      <c r="S18" s="91"/>
      <c r="T18" s="83"/>
      <c r="U18" s="81"/>
      <c r="V18" s="94"/>
      <c r="W18" s="95"/>
      <c r="X18" s="95"/>
      <c r="Y18" s="105"/>
      <c r="Z18" s="177"/>
      <c r="AA18" s="149"/>
      <c r="AB18" s="149"/>
      <c r="AC18" s="178"/>
    </row>
    <row r="19" spans="1:29" ht="17" thickBo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40"/>
      <c r="V19" s="39"/>
      <c r="W19" s="39"/>
      <c r="X19" s="39"/>
      <c r="Y19" s="39"/>
      <c r="Z19" s="39"/>
      <c r="AA19" s="39"/>
      <c r="AB19" s="39"/>
      <c r="AC19" s="39"/>
    </row>
    <row r="20" spans="1:29" ht="33.75" customHeight="1">
      <c r="A20" s="112" t="s">
        <v>60</v>
      </c>
      <c r="B20" s="109"/>
      <c r="C20" s="109"/>
      <c r="D20" s="109"/>
      <c r="E20" s="109"/>
      <c r="F20" s="109"/>
      <c r="G20" s="109"/>
      <c r="H20" s="109"/>
      <c r="I20" s="112" t="s">
        <v>23</v>
      </c>
      <c r="J20" s="109"/>
      <c r="K20" s="109"/>
      <c r="L20" s="109"/>
      <c r="M20" s="109"/>
      <c r="N20" s="109"/>
      <c r="O20" s="109"/>
      <c r="P20" s="113" t="s">
        <v>61</v>
      </c>
      <c r="Q20" s="109"/>
      <c r="R20" s="114" t="s">
        <v>62</v>
      </c>
      <c r="S20" s="115"/>
      <c r="T20" s="112" t="s">
        <v>25</v>
      </c>
      <c r="U20" s="116"/>
      <c r="V20" s="190" t="s">
        <v>26</v>
      </c>
      <c r="W20" s="191"/>
      <c r="X20" s="191"/>
      <c r="Y20" s="192"/>
    </row>
    <row r="21" spans="1:29" ht="22.5" customHeight="1">
      <c r="A21" s="193" t="s">
        <v>123</v>
      </c>
      <c r="B21" s="375"/>
      <c r="C21" s="375"/>
      <c r="D21" s="375"/>
      <c r="E21" s="375"/>
      <c r="F21" s="375"/>
      <c r="G21" s="375"/>
      <c r="H21" s="379"/>
      <c r="I21" s="194"/>
      <c r="J21" s="195"/>
      <c r="K21" s="195"/>
      <c r="L21" s="195"/>
      <c r="M21" s="195"/>
      <c r="N21" s="195"/>
      <c r="O21" s="38" t="s">
        <v>57</v>
      </c>
      <c r="P21" s="196" t="str">
        <f>IF(I21="","",SUM(I22,-I21,1))</f>
        <v/>
      </c>
      <c r="Q21" s="197"/>
      <c r="R21" s="102"/>
      <c r="S21" s="197"/>
      <c r="T21" s="102">
        <v>5000</v>
      </c>
      <c r="U21" s="103"/>
      <c r="V21" s="92" t="str">
        <f>IF(R21="","",ROUND((R21*T21)*P21,0))</f>
        <v/>
      </c>
      <c r="W21" s="93"/>
      <c r="X21" s="93"/>
      <c r="Y21" s="104" t="s">
        <v>31</v>
      </c>
    </row>
    <row r="22" spans="1:29" ht="22.5" customHeight="1">
      <c r="A22" s="377"/>
      <c r="B22" s="378"/>
      <c r="C22" s="378"/>
      <c r="D22" s="378"/>
      <c r="E22" s="378"/>
      <c r="F22" s="378"/>
      <c r="G22" s="378"/>
      <c r="H22" s="382"/>
      <c r="I22" s="74"/>
      <c r="J22" s="75"/>
      <c r="K22" s="75"/>
      <c r="L22" s="75"/>
      <c r="M22" s="75"/>
      <c r="N22" s="75"/>
      <c r="O22" s="36" t="s">
        <v>58</v>
      </c>
      <c r="P22" s="80"/>
      <c r="Q22" s="81"/>
      <c r="R22" s="83"/>
      <c r="S22" s="81"/>
      <c r="T22" s="83"/>
      <c r="U22" s="85"/>
      <c r="V22" s="94"/>
      <c r="W22" s="95"/>
      <c r="X22" s="95"/>
      <c r="Y22" s="105"/>
    </row>
    <row r="23" spans="1:29" ht="22.5" customHeight="1">
      <c r="A23" s="376" t="s">
        <v>124</v>
      </c>
      <c r="B23" s="380"/>
      <c r="C23" s="380"/>
      <c r="D23" s="380"/>
      <c r="E23" s="380"/>
      <c r="F23" s="380"/>
      <c r="G23" s="380"/>
      <c r="H23" s="381"/>
      <c r="I23" s="76"/>
      <c r="J23" s="77"/>
      <c r="K23" s="77"/>
      <c r="L23" s="77"/>
      <c r="M23" s="77"/>
      <c r="N23" s="77"/>
      <c r="O23" s="35" t="s">
        <v>57</v>
      </c>
      <c r="P23" s="78" t="str">
        <f>IF(I23="","",1)</f>
        <v/>
      </c>
      <c r="Q23" s="79"/>
      <c r="R23" s="82"/>
      <c r="S23" s="79"/>
      <c r="T23" s="82">
        <v>100000</v>
      </c>
      <c r="U23" s="84"/>
      <c r="V23" s="86" t="str">
        <f>IF(R23="","",ROUND(R23*T23,0))</f>
        <v/>
      </c>
      <c r="W23" s="87"/>
      <c r="X23" s="87"/>
      <c r="Y23" s="106" t="s">
        <v>31</v>
      </c>
    </row>
    <row r="24" spans="1:29" ht="22.5" customHeight="1" thickBot="1">
      <c r="A24" s="377"/>
      <c r="B24" s="378"/>
      <c r="C24" s="378"/>
      <c r="D24" s="378"/>
      <c r="E24" s="378"/>
      <c r="F24" s="378"/>
      <c r="G24" s="378"/>
      <c r="H24" s="382"/>
      <c r="I24" s="74"/>
      <c r="J24" s="75"/>
      <c r="K24" s="75"/>
      <c r="L24" s="75"/>
      <c r="M24" s="75"/>
      <c r="N24" s="75"/>
      <c r="O24" s="36" t="s">
        <v>58</v>
      </c>
      <c r="P24" s="80"/>
      <c r="Q24" s="81"/>
      <c r="R24" s="83"/>
      <c r="S24" s="81"/>
      <c r="T24" s="83"/>
      <c r="U24" s="85"/>
      <c r="V24" s="88"/>
      <c r="W24" s="89"/>
      <c r="X24" s="89"/>
      <c r="Y24" s="107"/>
    </row>
    <row r="26" spans="1:29" ht="22">
      <c r="T26" s="15" t="s">
        <v>63</v>
      </c>
      <c r="U26" s="361">
        <f>SUM(V7:X18,V21:X24)</f>
        <v>0</v>
      </c>
      <c r="V26" s="361"/>
      <c r="W26" s="361"/>
      <c r="X26" s="361"/>
      <c r="Y26" s="12" t="s">
        <v>31</v>
      </c>
    </row>
    <row r="27" spans="1:29" ht="21" customHeight="1"/>
    <row r="28" spans="1:29" ht="21" customHeight="1">
      <c r="T28" s="15" t="s">
        <v>72</v>
      </c>
      <c r="U28" s="361">
        <f>SUM('様式2_別表2_施設・設備利⽤明細(計算)表 請求書'!U28:X28)</f>
        <v>0</v>
      </c>
      <c r="V28" s="361"/>
      <c r="W28" s="361"/>
      <c r="X28" s="361"/>
      <c r="Y28" s="12" t="s">
        <v>31</v>
      </c>
    </row>
    <row r="29" spans="1:29" ht="21" customHeight="1"/>
    <row r="30" spans="1:29" ht="21" customHeight="1">
      <c r="T30" s="15" t="s">
        <v>95</v>
      </c>
      <c r="U30" s="361">
        <f>SUM(U26,-U28)</f>
        <v>0</v>
      </c>
      <c r="V30" s="361"/>
      <c r="W30" s="361"/>
      <c r="X30" s="361"/>
      <c r="Y30" s="12" t="s">
        <v>31</v>
      </c>
    </row>
    <row r="31" spans="1:29" ht="21" customHeight="1"/>
    <row r="32" spans="1:29" ht="21" customHeight="1">
      <c r="T32" s="15" t="s">
        <v>93</v>
      </c>
      <c r="U32" s="361">
        <f>SUM(U30,-U34)</f>
        <v>0</v>
      </c>
      <c r="V32" s="361"/>
      <c r="W32" s="361"/>
      <c r="X32" s="361"/>
      <c r="Y32" s="12" t="s">
        <v>31</v>
      </c>
    </row>
    <row r="34" spans="20:25" ht="22">
      <c r="T34" s="15" t="s">
        <v>91</v>
      </c>
      <c r="U34" s="361">
        <f>ROUND(U30/1.1,0)</f>
        <v>0</v>
      </c>
      <c r="V34" s="361"/>
      <c r="W34" s="361"/>
      <c r="X34" s="361"/>
      <c r="Y34" s="12" t="s">
        <v>31</v>
      </c>
    </row>
  </sheetData>
  <mergeCells count="120">
    <mergeCell ref="A21:H22"/>
    <mergeCell ref="A23:H24"/>
    <mergeCell ref="U32:X32"/>
    <mergeCell ref="U34:X34"/>
    <mergeCell ref="A2:F2"/>
    <mergeCell ref="A1:F1"/>
    <mergeCell ref="H1:P1"/>
    <mergeCell ref="H2:P2"/>
    <mergeCell ref="Y23:Y24"/>
    <mergeCell ref="I24:N24"/>
    <mergeCell ref="I22:N22"/>
    <mergeCell ref="I23:N23"/>
    <mergeCell ref="P23:Q24"/>
    <mergeCell ref="R23:S24"/>
    <mergeCell ref="T23:U24"/>
    <mergeCell ref="V23:X24"/>
    <mergeCell ref="V20:Y20"/>
    <mergeCell ref="I21:N21"/>
    <mergeCell ref="P21:Q22"/>
    <mergeCell ref="R21:S22"/>
    <mergeCell ref="T21:U22"/>
    <mergeCell ref="V21:X22"/>
    <mergeCell ref="Y21:Y22"/>
    <mergeCell ref="Z13:AC18"/>
    <mergeCell ref="B17:H18"/>
    <mergeCell ref="I17:N17"/>
    <mergeCell ref="O17:P17"/>
    <mergeCell ref="R17:R18"/>
    <mergeCell ref="S17:S18"/>
    <mergeCell ref="V13:X14"/>
    <mergeCell ref="Y13:Y14"/>
    <mergeCell ref="I14:N14"/>
    <mergeCell ref="O14:P14"/>
    <mergeCell ref="B15:H16"/>
    <mergeCell ref="A20:H20"/>
    <mergeCell ref="I20:O20"/>
    <mergeCell ref="P20:Q20"/>
    <mergeCell ref="R20:S20"/>
    <mergeCell ref="T20:U20"/>
    <mergeCell ref="I18:N18"/>
    <mergeCell ref="O18:P18"/>
    <mergeCell ref="T15:U16"/>
    <mergeCell ref="V15:X16"/>
    <mergeCell ref="I16:N16"/>
    <mergeCell ref="O16:P16"/>
    <mergeCell ref="A13:A18"/>
    <mergeCell ref="I15:N15"/>
    <mergeCell ref="O15:P15"/>
    <mergeCell ref="R15:R16"/>
    <mergeCell ref="S15:S16"/>
    <mergeCell ref="B13:H14"/>
    <mergeCell ref="I13:N13"/>
    <mergeCell ref="O13:P13"/>
    <mergeCell ref="R13:R14"/>
    <mergeCell ref="S13:S14"/>
    <mergeCell ref="S7:S8"/>
    <mergeCell ref="T7:U7"/>
    <mergeCell ref="T10:U10"/>
    <mergeCell ref="V11:X12"/>
    <mergeCell ref="Y11:Y12"/>
    <mergeCell ref="T9:U9"/>
    <mergeCell ref="V9:X10"/>
    <mergeCell ref="C11:H12"/>
    <mergeCell ref="I11:N11"/>
    <mergeCell ref="O11:P11"/>
    <mergeCell ref="R11:R12"/>
    <mergeCell ref="S11:S12"/>
    <mergeCell ref="T11:U11"/>
    <mergeCell ref="I12:N12"/>
    <mergeCell ref="O12:P12"/>
    <mergeCell ref="T12:U12"/>
    <mergeCell ref="I10:N10"/>
    <mergeCell ref="O10:P10"/>
    <mergeCell ref="AF7:AF8"/>
    <mergeCell ref="AG7:AG8"/>
    <mergeCell ref="AE9:AE10"/>
    <mergeCell ref="AF9:AF10"/>
    <mergeCell ref="AG9:AG10"/>
    <mergeCell ref="AE11:AE12"/>
    <mergeCell ref="AF11:AF12"/>
    <mergeCell ref="AG11:AG12"/>
    <mergeCell ref="A6:H6"/>
    <mergeCell ref="I6:Q6"/>
    <mergeCell ref="T6:U6"/>
    <mergeCell ref="V6:Y6"/>
    <mergeCell ref="Z6:AC6"/>
    <mergeCell ref="B7:B12"/>
    <mergeCell ref="C7:D10"/>
    <mergeCell ref="E7:H8"/>
    <mergeCell ref="I7:N7"/>
    <mergeCell ref="Z7:Z8"/>
    <mergeCell ref="AA7:AC8"/>
    <mergeCell ref="I8:N8"/>
    <mergeCell ref="O8:P8"/>
    <mergeCell ref="T8:U8"/>
    <mergeCell ref="E9:H10"/>
    <mergeCell ref="I9:N9"/>
    <mergeCell ref="A7:A12"/>
    <mergeCell ref="U26:X26"/>
    <mergeCell ref="U28:X28"/>
    <mergeCell ref="U30:X30"/>
    <mergeCell ref="AE13:AE14"/>
    <mergeCell ref="AE15:AE16"/>
    <mergeCell ref="U4:AC4"/>
    <mergeCell ref="U3:Y3"/>
    <mergeCell ref="V7:X8"/>
    <mergeCell ref="Y7:Y8"/>
    <mergeCell ref="Y9:Y10"/>
    <mergeCell ref="Z9:AC12"/>
    <mergeCell ref="T13:U14"/>
    <mergeCell ref="T17:U18"/>
    <mergeCell ref="V17:X18"/>
    <mergeCell ref="Y17:Y18"/>
    <mergeCell ref="Y15:Y16"/>
    <mergeCell ref="AE7:AE8"/>
    <mergeCell ref="O9:P9"/>
    <mergeCell ref="R9:R10"/>
    <mergeCell ref="S9:S10"/>
    <mergeCell ref="O7:P7"/>
    <mergeCell ref="R7:R8"/>
  </mergeCells>
  <phoneticPr fontId="2"/>
  <conditionalFormatting sqref="H1:P2 I7:P18 S7:S18">
    <cfRule type="containsBlanks" dxfId="6" priority="3">
      <formula>LEN(TRIM(H1))=0</formula>
    </cfRule>
  </conditionalFormatting>
  <conditionalFormatting sqref="I21:N24 R21:S24">
    <cfRule type="containsBlanks" dxfId="5" priority="2">
      <formula>LEN(TRIM(I21))=0</formula>
    </cfRule>
  </conditionalFormatting>
  <dataValidations count="7">
    <dataValidation allowBlank="1" showInputMessage="1" showErrorMessage="1" promptTitle="使用日入力（西暦）" prompt="yyyy/mm/ddで入力して下さい。" sqref="I21:I24 I7:I18" xr:uid="{00000000-0002-0000-01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7" xr:uid="{00000000-0002-0000-0100-000002000000}">
      <formula1>1</formula1>
    </dataValidation>
    <dataValidation type="list" allowBlank="1" showInputMessage="1" showErrorMessage="1" sqref="H1:P1" xr:uid="{00000000-0002-0000-0100-000003000000}">
      <formula1>$AF$1:$AF$2</formula1>
    </dataValidation>
    <dataValidation type="list" allowBlank="1" showInputMessage="1" showErrorMessage="1" sqref="H2:P2" xr:uid="{00000000-0002-0000-0100-000004000000}">
      <formula1>$AG$1:$AG$2</formula1>
    </dataValidation>
    <dataValidation allowBlank="1" showInputMessage="1" showErrorMessage="1" prompt="出店利用の場合、1店舗あたり500円/日となります。_x000a_出店する店舗数をこちらに入力してください。" sqref="S17:S18" xr:uid="{D3FF1EA4-092D-46BB-BE1D-FAE62BD1ED4D}"/>
    <dataValidation allowBlank="1" showInputMessage="1" showErrorMessage="1" prompt="右側欄外の時刻表示を参照し、分は繰り上げのうえ、整数で入力してください。_x000a_例）7:30 の場合 → 8" sqref="S7:S16" xr:uid="{00000000-0002-0000-0100-000005000000}"/>
    <dataValidation allowBlank="1" showInputMessage="1" showErrorMessage="1" promptTitle="時刻入力" prompt="hh:mmで入力して下さい。" sqref="O7:P18" xr:uid="{5A7FA323-D66E-4876-99C2-2E4E5E19C924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7" fitToHeight="2" orientation="portrait" r:id="rId1"/>
  <headerFooter>
    <oddHeader>&amp;R&amp;P頁 / 2頁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0"/>
  <sheetViews>
    <sheetView view="pageBreakPreview" topLeftCell="A28" zoomScale="206" zoomScaleNormal="100" zoomScaleSheetLayoutView="100" workbookViewId="0">
      <selection activeCell="G38" sqref="G38:K38"/>
    </sheetView>
  </sheetViews>
  <sheetFormatPr baseColWidth="10" defaultColWidth="3.85546875" defaultRowHeight="16"/>
  <sheetData>
    <row r="1" spans="1:24">
      <c r="A1" t="s">
        <v>64</v>
      </c>
    </row>
    <row r="2" spans="1:24" ht="30" customHeight="1">
      <c r="A2" s="6" t="s">
        <v>105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U3" s="24" t="s">
        <v>65</v>
      </c>
      <c r="V3" s="374"/>
      <c r="W3" s="374"/>
      <c r="X3" t="s">
        <v>66</v>
      </c>
    </row>
    <row r="4" spans="1:24">
      <c r="R4" s="259">
        <v>2026</v>
      </c>
      <c r="S4" s="259"/>
      <c r="T4" s="23" t="s">
        <v>1</v>
      </c>
      <c r="U4" s="23">
        <v>3</v>
      </c>
      <c r="V4" s="23" t="s">
        <v>2</v>
      </c>
      <c r="W4" s="23">
        <v>31</v>
      </c>
      <c r="X4" s="23" t="s">
        <v>3</v>
      </c>
    </row>
    <row r="5" spans="1:24">
      <c r="A5" s="262" t="s">
        <v>5</v>
      </c>
      <c r="B5" s="262"/>
      <c r="C5" s="260">
        <f>様式1_富田浜公園グラウンド使用許可申請書!O7</f>
        <v>0</v>
      </c>
      <c r="D5" s="260"/>
      <c r="E5" s="260"/>
      <c r="F5" s="260"/>
      <c r="G5" s="260"/>
      <c r="H5" s="260"/>
      <c r="I5" s="260"/>
      <c r="J5" s="260"/>
      <c r="K5" s="260"/>
      <c r="L5" s="260"/>
    </row>
    <row r="6" spans="1:24">
      <c r="A6" s="262" t="s">
        <v>6</v>
      </c>
      <c r="B6" s="262"/>
      <c r="C6" s="260">
        <f>様式1_富田浜公園グラウンド使用許可申請書!O8</f>
        <v>0</v>
      </c>
      <c r="D6" s="260"/>
      <c r="E6" s="260"/>
      <c r="F6" s="260"/>
      <c r="G6" s="260"/>
      <c r="H6" s="260"/>
      <c r="I6" s="260"/>
      <c r="J6" s="260"/>
      <c r="K6" s="260"/>
      <c r="L6" s="260"/>
    </row>
    <row r="7" spans="1:24">
      <c r="A7" s="262" t="s">
        <v>7</v>
      </c>
      <c r="B7" s="262"/>
      <c r="C7" s="260">
        <f>様式1_富田浜公園グラウンド使用許可申請書!O9</f>
        <v>0</v>
      </c>
      <c r="D7" s="260"/>
      <c r="E7" s="260"/>
      <c r="F7" s="260"/>
      <c r="G7" s="260"/>
      <c r="H7" s="260"/>
      <c r="I7" s="260"/>
      <c r="J7" s="260"/>
      <c r="K7" s="260"/>
      <c r="L7" s="1" t="s">
        <v>67</v>
      </c>
    </row>
    <row r="8" spans="1:24">
      <c r="A8" s="259" t="s">
        <v>8</v>
      </c>
      <c r="B8" s="259"/>
      <c r="C8" s="3" t="s">
        <v>9</v>
      </c>
      <c r="D8" s="275">
        <f>様式1_富田浜公園グラウンド使用許可申請書!P10</f>
        <v>0</v>
      </c>
      <c r="E8" s="365"/>
      <c r="F8" s="365"/>
      <c r="G8" s="365"/>
      <c r="H8" s="365"/>
      <c r="I8" s="365"/>
      <c r="J8" s="365"/>
      <c r="K8" s="365"/>
      <c r="L8" s="2" t="s">
        <v>10</v>
      </c>
    </row>
    <row r="10" spans="1:24">
      <c r="M10" t="s">
        <v>107</v>
      </c>
    </row>
    <row r="12" spans="1:24">
      <c r="A12" t="s">
        <v>68</v>
      </c>
    </row>
    <row r="13" spans="1:24" ht="26.25" customHeight="1">
      <c r="A13" s="282" t="s">
        <v>11</v>
      </c>
      <c r="B13" s="283"/>
      <c r="C13" s="283"/>
      <c r="D13" s="283"/>
      <c r="E13" s="283"/>
      <c r="F13" s="283"/>
      <c r="G13" s="269" t="str">
        <f>様式1_富田浜公園グラウンド使用許可申請書!G12</f>
        <v>サッカートレーニング</v>
      </c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1"/>
    </row>
    <row r="14" spans="1:24" ht="26.25" customHeight="1">
      <c r="A14" s="282" t="s">
        <v>12</v>
      </c>
      <c r="B14" s="283"/>
      <c r="C14" s="283"/>
      <c r="D14" s="283"/>
      <c r="E14" s="283"/>
      <c r="F14" s="283"/>
      <c r="G14" s="269" t="str">
        <f>様式1_富田浜公園グラウンド使用許可申請書!G13</f>
        <v>30名</v>
      </c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1"/>
    </row>
    <row r="15" spans="1:24" ht="26.25" customHeight="1">
      <c r="A15" s="282" t="s">
        <v>13</v>
      </c>
      <c r="B15" s="283"/>
      <c r="C15" s="283"/>
      <c r="D15" s="283"/>
      <c r="E15" s="283"/>
      <c r="F15" s="283"/>
      <c r="G15" s="269" t="s">
        <v>14</v>
      </c>
      <c r="H15" s="270"/>
      <c r="I15" s="270"/>
      <c r="J15" s="270"/>
      <c r="K15" s="270"/>
      <c r="L15" s="270"/>
      <c r="M15" s="270"/>
      <c r="N15" s="270"/>
      <c r="O15" s="271"/>
      <c r="P15" s="269" t="s">
        <v>15</v>
      </c>
      <c r="Q15" s="270"/>
      <c r="R15" s="270"/>
      <c r="S15" s="270"/>
      <c r="T15" s="270"/>
      <c r="U15" s="270"/>
      <c r="V15" s="270"/>
      <c r="W15" s="270"/>
      <c r="X15" s="271"/>
    </row>
    <row r="16" spans="1:24" ht="26.25" customHeight="1">
      <c r="A16" s="282" t="s">
        <v>16</v>
      </c>
      <c r="B16" s="283"/>
      <c r="C16" s="283"/>
      <c r="D16" s="283"/>
      <c r="E16" s="283"/>
      <c r="F16" s="283"/>
      <c r="G16" s="269" t="s">
        <v>17</v>
      </c>
      <c r="H16" s="270"/>
      <c r="I16" s="270"/>
      <c r="J16" s="270"/>
      <c r="K16" s="270"/>
      <c r="L16" s="270"/>
      <c r="M16" s="270"/>
      <c r="N16" s="270"/>
      <c r="O16" s="271"/>
      <c r="P16" s="269" t="s">
        <v>18</v>
      </c>
      <c r="Q16" s="270"/>
      <c r="R16" s="270"/>
      <c r="S16" s="270"/>
      <c r="T16" s="270"/>
      <c r="U16" s="270"/>
      <c r="V16" s="270"/>
      <c r="W16" s="270"/>
      <c r="X16" s="271"/>
    </row>
    <row r="17" spans="1:24" ht="26.25" customHeight="1">
      <c r="A17" s="282" t="s">
        <v>19</v>
      </c>
      <c r="B17" s="283"/>
      <c r="C17" s="283"/>
      <c r="D17" s="283"/>
      <c r="E17" s="283"/>
      <c r="F17" s="283"/>
      <c r="G17" s="272" t="s">
        <v>20</v>
      </c>
      <c r="H17" s="273"/>
      <c r="I17" s="273"/>
      <c r="J17" s="274"/>
      <c r="K17" s="274"/>
      <c r="L17" s="274"/>
      <c r="M17" s="274"/>
      <c r="N17" s="274"/>
      <c r="O17" s="4" t="s">
        <v>21</v>
      </c>
      <c r="P17" s="269" t="s">
        <v>18</v>
      </c>
      <c r="Q17" s="270"/>
      <c r="R17" s="270"/>
      <c r="S17" s="270"/>
      <c r="T17" s="270"/>
      <c r="U17" s="270"/>
      <c r="V17" s="270"/>
      <c r="W17" s="270"/>
      <c r="X17" s="271"/>
    </row>
    <row r="18" spans="1:24" ht="17" thickBot="1"/>
    <row r="19" spans="1:24" ht="33.75" customHeight="1">
      <c r="A19" s="268" t="s">
        <v>22</v>
      </c>
      <c r="B19" s="263"/>
      <c r="C19" s="263"/>
      <c r="D19" s="263"/>
      <c r="E19" s="263"/>
      <c r="F19" s="263"/>
      <c r="G19" s="268" t="s">
        <v>23</v>
      </c>
      <c r="H19" s="263"/>
      <c r="I19" s="263"/>
      <c r="J19" s="263"/>
      <c r="K19" s="263"/>
      <c r="L19" s="263"/>
      <c r="M19" s="263"/>
      <c r="N19" s="263"/>
      <c r="O19" s="268" t="s">
        <v>24</v>
      </c>
      <c r="P19" s="263"/>
      <c r="Q19" s="268" t="s">
        <v>25</v>
      </c>
      <c r="R19" s="263"/>
      <c r="S19" s="265" t="s">
        <v>26</v>
      </c>
      <c r="T19" s="266"/>
      <c r="U19" s="266"/>
      <c r="V19" s="267"/>
      <c r="W19" s="263" t="s">
        <v>27</v>
      </c>
      <c r="X19" s="264"/>
    </row>
    <row r="20" spans="1:24" ht="18" customHeight="1">
      <c r="A20" s="284" t="s">
        <v>28</v>
      </c>
      <c r="B20" s="287" t="s">
        <v>29</v>
      </c>
      <c r="C20" s="288"/>
      <c r="D20" s="288"/>
      <c r="E20" s="288"/>
      <c r="F20" s="289"/>
      <c r="G20" s="317"/>
      <c r="H20" s="318"/>
      <c r="I20" s="318"/>
      <c r="J20" s="318"/>
      <c r="K20" s="318"/>
      <c r="L20" s="319"/>
      <c r="M20" s="319"/>
      <c r="N20" s="328" t="s">
        <v>30</v>
      </c>
      <c r="O20" s="311"/>
      <c r="P20" s="312"/>
      <c r="Q20" s="308"/>
      <c r="R20" s="303"/>
      <c r="S20" s="370" t="str">
        <f>IF(G20="","",ROUND(O20*Q20,0))</f>
        <v/>
      </c>
      <c r="T20" s="371"/>
      <c r="U20" s="371"/>
      <c r="V20" s="331" t="s">
        <v>31</v>
      </c>
      <c r="W20" s="296"/>
      <c r="X20" s="297"/>
    </row>
    <row r="21" spans="1:24" ht="18" customHeight="1">
      <c r="A21" s="285"/>
      <c r="B21" s="290"/>
      <c r="C21" s="291"/>
      <c r="D21" s="291"/>
      <c r="E21" s="291"/>
      <c r="F21" s="292"/>
      <c r="G21" s="280"/>
      <c r="H21" s="281"/>
      <c r="I21" s="281"/>
      <c r="J21" s="281"/>
      <c r="K21" s="281"/>
      <c r="L21" s="276"/>
      <c r="M21" s="276"/>
      <c r="N21" s="329"/>
      <c r="O21" s="313"/>
      <c r="P21" s="314"/>
      <c r="Q21" s="309"/>
      <c r="R21" s="305"/>
      <c r="S21" s="366"/>
      <c r="T21" s="367"/>
      <c r="U21" s="367"/>
      <c r="V21" s="321"/>
      <c r="W21" s="298"/>
      <c r="X21" s="299"/>
    </row>
    <row r="22" spans="1:24" ht="18" customHeight="1">
      <c r="A22" s="285"/>
      <c r="B22" s="293" t="s">
        <v>32</v>
      </c>
      <c r="C22" s="294"/>
      <c r="D22" s="294"/>
      <c r="E22" s="294"/>
      <c r="F22" s="295"/>
      <c r="G22" s="280"/>
      <c r="H22" s="281"/>
      <c r="I22" s="281"/>
      <c r="J22" s="281"/>
      <c r="K22" s="281"/>
      <c r="L22" s="276"/>
      <c r="M22" s="276"/>
      <c r="N22" s="329" t="s">
        <v>33</v>
      </c>
      <c r="O22" s="313"/>
      <c r="P22" s="314"/>
      <c r="Q22" s="309"/>
      <c r="R22" s="305"/>
      <c r="S22" s="366"/>
      <c r="T22" s="367"/>
      <c r="U22" s="367"/>
      <c r="V22" s="321"/>
      <c r="W22" s="298"/>
      <c r="X22" s="299"/>
    </row>
    <row r="23" spans="1:24" ht="18" customHeight="1">
      <c r="A23" s="285"/>
      <c r="B23" s="293"/>
      <c r="C23" s="294"/>
      <c r="D23" s="294"/>
      <c r="E23" s="294"/>
      <c r="F23" s="295"/>
      <c r="G23" s="280"/>
      <c r="H23" s="281"/>
      <c r="I23" s="281"/>
      <c r="J23" s="281"/>
      <c r="K23" s="281"/>
      <c r="L23" s="276"/>
      <c r="M23" s="276"/>
      <c r="N23" s="329"/>
      <c r="O23" s="313"/>
      <c r="P23" s="314"/>
      <c r="Q23" s="309"/>
      <c r="R23" s="305"/>
      <c r="S23" s="366"/>
      <c r="T23" s="367"/>
      <c r="U23" s="367"/>
      <c r="V23" s="321"/>
      <c r="W23" s="298"/>
      <c r="X23" s="299"/>
    </row>
    <row r="24" spans="1:24" ht="18" customHeight="1">
      <c r="A24" s="286"/>
      <c r="B24" s="290"/>
      <c r="C24" s="291"/>
      <c r="D24" s="291"/>
      <c r="E24" s="291"/>
      <c r="F24" s="292"/>
      <c r="G24" s="277"/>
      <c r="H24" s="278"/>
      <c r="I24" s="278"/>
      <c r="J24" s="278"/>
      <c r="K24" s="278"/>
      <c r="L24" s="320"/>
      <c r="M24" s="320"/>
      <c r="N24" s="330"/>
      <c r="O24" s="315"/>
      <c r="P24" s="316"/>
      <c r="Q24" s="310"/>
      <c r="R24" s="307"/>
      <c r="S24" s="368"/>
      <c r="T24" s="369"/>
      <c r="U24" s="369"/>
      <c r="V24" s="322"/>
      <c r="W24" s="300"/>
      <c r="X24" s="301"/>
    </row>
    <row r="25" spans="1:24" ht="18" customHeight="1">
      <c r="A25" s="286"/>
      <c r="B25" s="290"/>
      <c r="C25" s="291"/>
      <c r="D25" s="291"/>
      <c r="E25" s="291"/>
      <c r="F25" s="292"/>
      <c r="G25" s="277"/>
      <c r="H25" s="278"/>
      <c r="I25" s="278"/>
      <c r="J25" s="278"/>
      <c r="K25" s="278"/>
      <c r="L25" s="320"/>
      <c r="M25" s="320"/>
      <c r="N25" s="330"/>
      <c r="O25" s="315"/>
      <c r="P25" s="316"/>
      <c r="Q25" s="310"/>
      <c r="R25" s="307"/>
      <c r="S25" s="368"/>
      <c r="T25" s="369"/>
      <c r="U25" s="369"/>
      <c r="V25" s="322"/>
      <c r="W25" s="300"/>
      <c r="X25" s="301"/>
    </row>
    <row r="26" spans="1:24" ht="18" customHeight="1">
      <c r="A26" s="332"/>
      <c r="B26" s="293" t="s">
        <v>101</v>
      </c>
      <c r="C26" s="294"/>
      <c r="D26" s="294"/>
      <c r="E26" s="294"/>
      <c r="F26" s="295"/>
      <c r="G26" s="280"/>
      <c r="H26" s="281"/>
      <c r="I26" s="281"/>
      <c r="J26" s="281"/>
      <c r="K26" s="281"/>
      <c r="L26" s="276"/>
      <c r="M26" s="276"/>
      <c r="N26" s="27" t="s">
        <v>30</v>
      </c>
      <c r="O26" s="313"/>
      <c r="P26" s="314"/>
      <c r="Q26" s="309"/>
      <c r="R26" s="305"/>
      <c r="S26" s="366" t="str">
        <f t="shared" ref="S26" si="0">IF(G26="","",ROUND(O26*Q26,0))</f>
        <v/>
      </c>
      <c r="T26" s="367"/>
      <c r="U26" s="367"/>
      <c r="V26" s="321" t="s">
        <v>31</v>
      </c>
      <c r="W26" s="298"/>
      <c r="X26" s="299"/>
    </row>
    <row r="27" spans="1:24" ht="18" customHeight="1">
      <c r="A27" s="332"/>
      <c r="B27" s="290"/>
      <c r="C27" s="291"/>
      <c r="D27" s="291"/>
      <c r="E27" s="291"/>
      <c r="F27" s="292"/>
      <c r="G27" s="277"/>
      <c r="H27" s="278"/>
      <c r="I27" s="278"/>
      <c r="J27" s="278"/>
      <c r="K27" s="278"/>
      <c r="L27" s="279"/>
      <c r="M27" s="279"/>
      <c r="N27" s="28" t="s">
        <v>33</v>
      </c>
      <c r="O27" s="315"/>
      <c r="P27" s="316"/>
      <c r="Q27" s="310"/>
      <c r="R27" s="307"/>
      <c r="S27" s="368"/>
      <c r="T27" s="369"/>
      <c r="U27" s="369"/>
      <c r="V27" s="322"/>
      <c r="W27" s="300"/>
      <c r="X27" s="301"/>
    </row>
    <row r="28" spans="1:24" ht="18" customHeight="1">
      <c r="A28" s="332"/>
      <c r="B28" s="293" t="s">
        <v>102</v>
      </c>
      <c r="C28" s="294"/>
      <c r="D28" s="294"/>
      <c r="E28" s="294"/>
      <c r="F28" s="295"/>
      <c r="G28" s="280"/>
      <c r="H28" s="281"/>
      <c r="I28" s="281"/>
      <c r="J28" s="281"/>
      <c r="K28" s="281"/>
      <c r="L28" s="276"/>
      <c r="M28" s="276"/>
      <c r="N28" s="27" t="s">
        <v>30</v>
      </c>
      <c r="O28" s="313"/>
      <c r="P28" s="314"/>
      <c r="Q28" s="309"/>
      <c r="R28" s="305"/>
      <c r="S28" s="366" t="str">
        <f t="shared" ref="S28" si="1">IF(G28="","",ROUND(O28*Q28,0))</f>
        <v/>
      </c>
      <c r="T28" s="367"/>
      <c r="U28" s="367"/>
      <c r="V28" s="321" t="s">
        <v>31</v>
      </c>
      <c r="W28" s="298"/>
      <c r="X28" s="299"/>
    </row>
    <row r="29" spans="1:24" ht="18" customHeight="1">
      <c r="A29" s="332"/>
      <c r="B29" s="290"/>
      <c r="C29" s="291"/>
      <c r="D29" s="291"/>
      <c r="E29" s="291"/>
      <c r="F29" s="292"/>
      <c r="G29" s="277"/>
      <c r="H29" s="278"/>
      <c r="I29" s="278"/>
      <c r="J29" s="278"/>
      <c r="K29" s="278"/>
      <c r="L29" s="279"/>
      <c r="M29" s="279"/>
      <c r="N29" s="28" t="s">
        <v>33</v>
      </c>
      <c r="O29" s="315"/>
      <c r="P29" s="316"/>
      <c r="Q29" s="310"/>
      <c r="R29" s="307"/>
      <c r="S29" s="368"/>
      <c r="T29" s="369"/>
      <c r="U29" s="369"/>
      <c r="V29" s="322"/>
      <c r="W29" s="300"/>
      <c r="X29" s="301"/>
    </row>
    <row r="30" spans="1:24" ht="18" customHeight="1">
      <c r="A30" s="332"/>
      <c r="B30" s="293" t="s">
        <v>104</v>
      </c>
      <c r="C30" s="294"/>
      <c r="D30" s="294"/>
      <c r="E30" s="294"/>
      <c r="F30" s="295"/>
      <c r="G30" s="280"/>
      <c r="H30" s="281"/>
      <c r="I30" s="281"/>
      <c r="J30" s="281"/>
      <c r="K30" s="281"/>
      <c r="L30" s="276"/>
      <c r="M30" s="276"/>
      <c r="N30" s="27" t="s">
        <v>30</v>
      </c>
      <c r="O30" s="313"/>
      <c r="P30" s="314"/>
      <c r="Q30" s="309"/>
      <c r="R30" s="305"/>
      <c r="S30" s="366" t="str">
        <f t="shared" ref="S30" si="2">IF(G30="","",ROUND(O30*Q30,0))</f>
        <v/>
      </c>
      <c r="T30" s="367"/>
      <c r="U30" s="367"/>
      <c r="V30" s="321" t="s">
        <v>31</v>
      </c>
      <c r="W30" s="323"/>
      <c r="X30" s="324"/>
    </row>
    <row r="31" spans="1:24" ht="18" customHeight="1">
      <c r="A31" s="333"/>
      <c r="B31" s="290"/>
      <c r="C31" s="291"/>
      <c r="D31" s="291"/>
      <c r="E31" s="291"/>
      <c r="F31" s="292"/>
      <c r="G31" s="277"/>
      <c r="H31" s="278"/>
      <c r="I31" s="278"/>
      <c r="J31" s="278"/>
      <c r="K31" s="278"/>
      <c r="L31" s="279"/>
      <c r="M31" s="279"/>
      <c r="N31" s="28" t="s">
        <v>33</v>
      </c>
      <c r="O31" s="315"/>
      <c r="P31" s="316"/>
      <c r="Q31" s="310"/>
      <c r="R31" s="307"/>
      <c r="S31" s="368"/>
      <c r="T31" s="369"/>
      <c r="U31" s="369"/>
      <c r="V31" s="322"/>
      <c r="W31" s="325"/>
      <c r="X31" s="326"/>
    </row>
    <row r="33" spans="1:24" ht="17" thickBo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3.75" customHeight="1">
      <c r="A34" s="268" t="s">
        <v>22</v>
      </c>
      <c r="B34" s="263"/>
      <c r="C34" s="263"/>
      <c r="D34" s="263"/>
      <c r="E34" s="263"/>
      <c r="F34" s="263"/>
      <c r="G34" s="268" t="s">
        <v>23</v>
      </c>
      <c r="H34" s="263"/>
      <c r="I34" s="263"/>
      <c r="J34" s="263"/>
      <c r="K34" s="263"/>
      <c r="L34" s="263"/>
      <c r="M34" s="263"/>
      <c r="N34" s="263"/>
      <c r="O34" s="327" t="s">
        <v>37</v>
      </c>
      <c r="P34" s="263"/>
      <c r="Q34" s="268" t="s">
        <v>25</v>
      </c>
      <c r="R34" s="263"/>
      <c r="S34" s="265" t="s">
        <v>26</v>
      </c>
      <c r="T34" s="266"/>
      <c r="U34" s="266"/>
      <c r="V34" s="267"/>
      <c r="W34" s="263" t="s">
        <v>27</v>
      </c>
      <c r="X34" s="264"/>
    </row>
    <row r="35" spans="1:24" ht="18" customHeight="1">
      <c r="A35" s="383" t="s">
        <v>122</v>
      </c>
      <c r="B35" s="384"/>
      <c r="C35" s="384"/>
      <c r="D35" s="384"/>
      <c r="E35" s="384"/>
      <c r="F35" s="385"/>
      <c r="G35" s="317"/>
      <c r="H35" s="318"/>
      <c r="I35" s="318"/>
      <c r="J35" s="318"/>
      <c r="K35" s="318"/>
      <c r="L35" s="29" t="s">
        <v>30</v>
      </c>
      <c r="M35" s="355" t="s">
        <v>38</v>
      </c>
      <c r="N35" s="355"/>
      <c r="O35" s="342" t="s">
        <v>34</v>
      </c>
      <c r="P35" s="343"/>
      <c r="Q35" s="308"/>
      <c r="R35" s="303"/>
      <c r="S35" s="370"/>
      <c r="T35" s="371"/>
      <c r="U35" s="371"/>
      <c r="V35" s="359" t="s">
        <v>31</v>
      </c>
      <c r="W35" s="296"/>
      <c r="X35" s="297"/>
    </row>
    <row r="36" spans="1:24" ht="18" customHeight="1">
      <c r="A36" s="389"/>
      <c r="B36" s="390"/>
      <c r="C36" s="390"/>
      <c r="D36" s="390"/>
      <c r="E36" s="390"/>
      <c r="F36" s="391"/>
      <c r="G36" s="277"/>
      <c r="H36" s="278"/>
      <c r="I36" s="278"/>
      <c r="J36" s="278"/>
      <c r="K36" s="278"/>
      <c r="L36" s="28" t="s">
        <v>33</v>
      </c>
      <c r="M36" s="356"/>
      <c r="N36" s="356"/>
      <c r="O36" s="338"/>
      <c r="P36" s="339"/>
      <c r="Q36" s="310"/>
      <c r="R36" s="307"/>
      <c r="S36" s="368"/>
      <c r="T36" s="369"/>
      <c r="U36" s="369"/>
      <c r="V36" s="360"/>
      <c r="W36" s="300"/>
      <c r="X36" s="301"/>
    </row>
    <row r="37" spans="1:24" ht="18" customHeight="1">
      <c r="A37" s="386" t="s">
        <v>124</v>
      </c>
      <c r="B37" s="387"/>
      <c r="C37" s="387"/>
      <c r="D37" s="387"/>
      <c r="E37" s="387"/>
      <c r="F37" s="299"/>
      <c r="G37" s="280"/>
      <c r="H37" s="281"/>
      <c r="I37" s="281"/>
      <c r="J37" s="281"/>
      <c r="K37" s="281"/>
      <c r="L37" s="30" t="s">
        <v>30</v>
      </c>
      <c r="M37" s="355" t="s">
        <v>39</v>
      </c>
      <c r="N37" s="355"/>
      <c r="O37" s="336" t="s">
        <v>34</v>
      </c>
      <c r="P37" s="337"/>
      <c r="Q37" s="309"/>
      <c r="R37" s="305"/>
      <c r="S37" s="366"/>
      <c r="T37" s="367"/>
      <c r="U37" s="367"/>
      <c r="V37" s="357" t="s">
        <v>31</v>
      </c>
      <c r="W37" s="298"/>
      <c r="X37" s="299"/>
    </row>
    <row r="38" spans="1:24" ht="18" customHeight="1" thickBot="1">
      <c r="A38" s="388"/>
      <c r="B38" s="300"/>
      <c r="C38" s="300"/>
      <c r="D38" s="300"/>
      <c r="E38" s="300"/>
      <c r="F38" s="301"/>
      <c r="G38" s="277"/>
      <c r="H38" s="278"/>
      <c r="I38" s="278"/>
      <c r="J38" s="278"/>
      <c r="K38" s="278"/>
      <c r="L38" s="28" t="s">
        <v>33</v>
      </c>
      <c r="M38" s="356"/>
      <c r="N38" s="356"/>
      <c r="O38" s="338"/>
      <c r="P38" s="339"/>
      <c r="Q38" s="310"/>
      <c r="R38" s="307"/>
      <c r="S38" s="372"/>
      <c r="T38" s="373"/>
      <c r="U38" s="373"/>
      <c r="V38" s="358"/>
      <c r="W38" s="300"/>
      <c r="X38" s="301"/>
    </row>
    <row r="40" spans="1:24" ht="17" thickBot="1"/>
    <row r="41" spans="1:24" ht="15.5" customHeight="1" thickBot="1">
      <c r="A41" s="344" t="s">
        <v>40</v>
      </c>
      <c r="B41" s="345"/>
      <c r="C41" s="345"/>
      <c r="D41" s="346"/>
      <c r="G41" s="253" t="s">
        <v>41</v>
      </c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4">
        <f>SUM('様式2_別表2_施設・設備利⽤明細(計算)表 請求書'!U27:X27)</f>
        <v>0</v>
      </c>
      <c r="S41" s="254"/>
      <c r="T41" s="254"/>
      <c r="U41" s="255"/>
      <c r="V41" s="256" t="s">
        <v>36</v>
      </c>
      <c r="W41" s="341"/>
      <c r="X41" s="341"/>
    </row>
    <row r="42" spans="1:24" ht="15.5" customHeight="1" thickBot="1">
      <c r="A42" s="349"/>
      <c r="B42" s="350"/>
      <c r="C42" s="350"/>
      <c r="D42" s="351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4"/>
      <c r="S42" s="254"/>
      <c r="T42" s="254"/>
      <c r="U42" s="255"/>
      <c r="V42" s="256"/>
      <c r="W42" s="341"/>
      <c r="X42" s="341"/>
    </row>
    <row r="43" spans="1:24" ht="16.5" customHeight="1" thickBot="1">
      <c r="A43" s="349"/>
      <c r="B43" s="350"/>
      <c r="C43" s="350"/>
      <c r="D43" s="351"/>
      <c r="G43" s="253" t="s">
        <v>89</v>
      </c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347">
        <f>SUM('様式2_別表2_施設・設備利⽤明細(計算)表 請求書'!U28:X28)</f>
        <v>0</v>
      </c>
      <c r="S43" s="347"/>
      <c r="T43" s="347"/>
      <c r="U43" s="348"/>
      <c r="V43" s="256" t="s">
        <v>90</v>
      </c>
      <c r="W43" s="341"/>
      <c r="X43" s="341"/>
    </row>
    <row r="44" spans="1:24" ht="16.5" customHeight="1" thickBot="1">
      <c r="A44" s="349"/>
      <c r="B44" s="350"/>
      <c r="C44" s="350"/>
      <c r="D44" s="351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347"/>
      <c r="S44" s="347"/>
      <c r="T44" s="347"/>
      <c r="U44" s="348"/>
      <c r="V44" s="256"/>
      <c r="W44" s="341"/>
      <c r="X44" s="341"/>
    </row>
    <row r="45" spans="1:24" ht="15.5" customHeight="1" thickBot="1">
      <c r="A45" s="349"/>
      <c r="B45" s="350"/>
      <c r="C45" s="350"/>
      <c r="D45" s="351"/>
      <c r="G45" s="253" t="s">
        <v>94</v>
      </c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4">
        <f>SUM(R41,-R43)</f>
        <v>0</v>
      </c>
      <c r="S45" s="254"/>
      <c r="T45" s="254"/>
      <c r="U45" s="255"/>
      <c r="V45" s="256" t="s">
        <v>36</v>
      </c>
      <c r="W45" s="341"/>
      <c r="X45" s="341"/>
    </row>
    <row r="46" spans="1:24" ht="15.5" customHeight="1" thickBot="1">
      <c r="A46" s="352"/>
      <c r="B46" s="353"/>
      <c r="C46" s="353"/>
      <c r="D46" s="354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4"/>
      <c r="S46" s="254"/>
      <c r="T46" s="254"/>
      <c r="U46" s="255"/>
      <c r="V46" s="256"/>
      <c r="W46" s="341"/>
      <c r="X46" s="341"/>
    </row>
    <row r="47" spans="1:24" ht="15.5" customHeight="1" thickBot="1">
      <c r="G47" s="253" t="s">
        <v>93</v>
      </c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4">
        <f>SUM(R45)</f>
        <v>0</v>
      </c>
      <c r="S47" s="254"/>
      <c r="T47" s="254"/>
      <c r="U47" s="255"/>
      <c r="V47" s="256" t="s">
        <v>36</v>
      </c>
      <c r="W47" s="257">
        <v>0.1</v>
      </c>
      <c r="X47" s="258"/>
    </row>
    <row r="48" spans="1:24" ht="15.5" customHeight="1" thickBot="1"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4"/>
      <c r="S48" s="254"/>
      <c r="T48" s="254"/>
      <c r="U48" s="255"/>
      <c r="V48" s="256"/>
      <c r="W48" s="258"/>
      <c r="X48" s="258"/>
    </row>
    <row r="50" spans="17:22" ht="22">
      <c r="Q50" s="24" t="s">
        <v>92</v>
      </c>
      <c r="R50" s="340">
        <f>ROUND(R45/1.1,0)</f>
        <v>0</v>
      </c>
      <c r="S50" s="340"/>
      <c r="T50" s="340"/>
      <c r="U50" s="340"/>
      <c r="V50" s="11" t="s">
        <v>31</v>
      </c>
    </row>
  </sheetData>
  <mergeCells count="118">
    <mergeCell ref="R50:U50"/>
    <mergeCell ref="G45:Q46"/>
    <mergeCell ref="R45:U46"/>
    <mergeCell ref="V45:V46"/>
    <mergeCell ref="W45:X46"/>
    <mergeCell ref="C7:K7"/>
    <mergeCell ref="V3:W3"/>
    <mergeCell ref="A41:D41"/>
    <mergeCell ref="G41:Q42"/>
    <mergeCell ref="R41:U42"/>
    <mergeCell ref="V41:V42"/>
    <mergeCell ref="W41:X42"/>
    <mergeCell ref="A42:D46"/>
    <mergeCell ref="G43:Q44"/>
    <mergeCell ref="R43:U44"/>
    <mergeCell ref="V43:V44"/>
    <mergeCell ref="W43:X44"/>
    <mergeCell ref="V35:V36"/>
    <mergeCell ref="W35:X36"/>
    <mergeCell ref="G36:K36"/>
    <mergeCell ref="G37:K37"/>
    <mergeCell ref="M37:N38"/>
    <mergeCell ref="O37:P38"/>
    <mergeCell ref="Q37:R38"/>
    <mergeCell ref="S37:U38"/>
    <mergeCell ref="A34:F34"/>
    <mergeCell ref="G34:N34"/>
    <mergeCell ref="O34:P34"/>
    <mergeCell ref="Q34:R34"/>
    <mergeCell ref="S34:V34"/>
    <mergeCell ref="W34:X34"/>
    <mergeCell ref="V37:V38"/>
    <mergeCell ref="W37:X38"/>
    <mergeCell ref="G35:K35"/>
    <mergeCell ref="M35:N36"/>
    <mergeCell ref="O35:P36"/>
    <mergeCell ref="Q35:R36"/>
    <mergeCell ref="S35:U36"/>
    <mergeCell ref="G38:K38"/>
    <mergeCell ref="A35:F36"/>
    <mergeCell ref="A37:F38"/>
    <mergeCell ref="A26:A31"/>
    <mergeCell ref="B30:F31"/>
    <mergeCell ref="G30:K30"/>
    <mergeCell ref="L30:M30"/>
    <mergeCell ref="O30:P31"/>
    <mergeCell ref="Q30:R31"/>
    <mergeCell ref="S30:U31"/>
    <mergeCell ref="V30:V31"/>
    <mergeCell ref="W30:X31"/>
    <mergeCell ref="G31:K31"/>
    <mergeCell ref="L31:M31"/>
    <mergeCell ref="B28:F29"/>
    <mergeCell ref="G28:K28"/>
    <mergeCell ref="L28:M28"/>
    <mergeCell ref="O28:P29"/>
    <mergeCell ref="Q28:R29"/>
    <mergeCell ref="S28:U29"/>
    <mergeCell ref="V28:V29"/>
    <mergeCell ref="W28:X29"/>
    <mergeCell ref="G29:K29"/>
    <mergeCell ref="L29:M29"/>
    <mergeCell ref="B26:F27"/>
    <mergeCell ref="G26:K26"/>
    <mergeCell ref="L26:M26"/>
    <mergeCell ref="O26:P27"/>
    <mergeCell ref="Q26:R27"/>
    <mergeCell ref="S26:U27"/>
    <mergeCell ref="V26:V27"/>
    <mergeCell ref="W26:X27"/>
    <mergeCell ref="G27:K27"/>
    <mergeCell ref="L27:M27"/>
    <mergeCell ref="Q20:R25"/>
    <mergeCell ref="S20:U25"/>
    <mergeCell ref="V20:V25"/>
    <mergeCell ref="W20:X25"/>
    <mergeCell ref="O20:P25"/>
    <mergeCell ref="J17:N17"/>
    <mergeCell ref="P17:X17"/>
    <mergeCell ref="A19:F19"/>
    <mergeCell ref="G19:N19"/>
    <mergeCell ref="O19:P19"/>
    <mergeCell ref="Q19:R19"/>
    <mergeCell ref="S19:V19"/>
    <mergeCell ref="W19:X19"/>
    <mergeCell ref="B22:F25"/>
    <mergeCell ref="G22:K25"/>
    <mergeCell ref="L22:M25"/>
    <mergeCell ref="N22:N25"/>
    <mergeCell ref="A20:A25"/>
    <mergeCell ref="B20:F21"/>
    <mergeCell ref="G20:K21"/>
    <mergeCell ref="L20:M21"/>
    <mergeCell ref="N20:N21"/>
    <mergeCell ref="G47:Q48"/>
    <mergeCell ref="R47:U48"/>
    <mergeCell ref="V47:V48"/>
    <mergeCell ref="W47:X48"/>
    <mergeCell ref="R4:S4"/>
    <mergeCell ref="A5:B5"/>
    <mergeCell ref="C5:L5"/>
    <mergeCell ref="A6:B6"/>
    <mergeCell ref="C6:L6"/>
    <mergeCell ref="A7:B7"/>
    <mergeCell ref="A15:F15"/>
    <mergeCell ref="G15:O15"/>
    <mergeCell ref="P15:X15"/>
    <mergeCell ref="A16:F16"/>
    <mergeCell ref="G16:O16"/>
    <mergeCell ref="P16:X16"/>
    <mergeCell ref="A8:B8"/>
    <mergeCell ref="D8:K8"/>
    <mergeCell ref="A13:F13"/>
    <mergeCell ref="G13:X13"/>
    <mergeCell ref="A14:F14"/>
    <mergeCell ref="G14:X14"/>
    <mergeCell ref="A17:F17"/>
    <mergeCell ref="G17:I17"/>
  </mergeCells>
  <phoneticPr fontId="2"/>
  <conditionalFormatting sqref="V3:W3 R4:S4 U4 W4">
    <cfRule type="containsBlanks" dxfId="4" priority="1">
      <formula>LEN(TRIM(R3))=0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45"/>
  <sheetViews>
    <sheetView view="pageBreakPreview" topLeftCell="A8" zoomScale="176" zoomScaleNormal="100" zoomScaleSheetLayoutView="100" workbookViewId="0">
      <selection activeCell="E36" sqref="E36:P38"/>
    </sheetView>
  </sheetViews>
  <sheetFormatPr baseColWidth="10" defaultColWidth="8.7109375" defaultRowHeight="16"/>
  <cols>
    <col min="1" max="16" width="3.42578125" customWidth="1"/>
    <col min="17" max="17" width="4.140625" bestFit="1" customWidth="1"/>
    <col min="18" max="19" width="4.42578125" customWidth="1"/>
    <col min="20" max="21" width="3.5703125" customWidth="1"/>
    <col min="22" max="29" width="3.85546875" customWidth="1"/>
    <col min="30" max="30" width="2.140625" customWidth="1"/>
    <col min="32" max="32" width="8.85546875" customWidth="1"/>
  </cols>
  <sheetData>
    <row r="2" spans="1:33" ht="37.25" customHeight="1">
      <c r="G2" s="23"/>
    </row>
    <row r="3" spans="1:33" ht="19.5" customHeight="1">
      <c r="A3" s="11" t="s">
        <v>69</v>
      </c>
      <c r="G3" s="23"/>
      <c r="Q3" s="5"/>
      <c r="R3" s="5"/>
      <c r="S3" s="5"/>
      <c r="T3" s="17" t="s">
        <v>70</v>
      </c>
      <c r="U3" s="135">
        <f>DATE(様式2_富田浜公園グラウンド使用許可書!$R$4,様式2_富田浜公園グラウンド使用許可書!$U$4,様式2_富田浜公園グラウンド使用許可書!$W$4)</f>
        <v>46112</v>
      </c>
      <c r="V3" s="135"/>
      <c r="W3" s="135"/>
      <c r="X3" s="135"/>
      <c r="Y3" s="135"/>
      <c r="Z3" s="20" t="s">
        <v>65</v>
      </c>
      <c r="AA3" s="137">
        <f>SUM(様式2_富田浜公園グラウンド使用許可書!V3)</f>
        <v>0</v>
      </c>
      <c r="AB3" s="137"/>
      <c r="AC3" s="21" t="s">
        <v>66</v>
      </c>
    </row>
    <row r="4" spans="1:33" ht="27" customHeight="1">
      <c r="A4" s="41" t="s">
        <v>73</v>
      </c>
      <c r="B4" s="25"/>
      <c r="C4" s="25"/>
      <c r="D4" s="25"/>
      <c r="E4" s="25"/>
      <c r="F4" s="25"/>
      <c r="M4" s="13"/>
      <c r="N4" s="13"/>
      <c r="U4" s="136">
        <f>様式2_富田浜公園グラウンド使用許可書!C5</f>
        <v>0</v>
      </c>
      <c r="V4" s="136"/>
      <c r="W4" s="136"/>
      <c r="X4" s="136"/>
      <c r="Y4" s="136"/>
      <c r="Z4" s="136"/>
      <c r="AA4" s="136"/>
      <c r="AB4" s="136"/>
      <c r="AC4" s="136"/>
    </row>
    <row r="5" spans="1:33" ht="7.5" customHeight="1" thickBot="1">
      <c r="A5" s="13"/>
      <c r="B5" s="25"/>
      <c r="C5" s="25"/>
      <c r="D5" s="25"/>
      <c r="E5" s="25"/>
      <c r="F5" s="25"/>
      <c r="M5" s="13"/>
      <c r="N5" s="13"/>
      <c r="U5" s="19"/>
      <c r="V5" s="19"/>
      <c r="W5" s="19"/>
      <c r="X5" s="19"/>
      <c r="Y5" s="19"/>
      <c r="Z5" s="19"/>
      <c r="AA5" s="19"/>
      <c r="AB5" s="19"/>
      <c r="AC5" s="19"/>
    </row>
    <row r="6" spans="1:33" ht="33.75" customHeight="1" thickBot="1">
      <c r="A6" s="138" t="s">
        <v>50</v>
      </c>
      <c r="B6" s="139"/>
      <c r="C6" s="139"/>
      <c r="D6" s="139"/>
      <c r="E6" s="139"/>
      <c r="F6" s="139"/>
      <c r="G6" s="139"/>
      <c r="H6" s="139"/>
      <c r="I6" s="138" t="s">
        <v>23</v>
      </c>
      <c r="J6" s="139"/>
      <c r="K6" s="139"/>
      <c r="L6" s="139"/>
      <c r="M6" s="139"/>
      <c r="N6" s="139"/>
      <c r="O6" s="139"/>
      <c r="P6" s="139"/>
      <c r="Q6" s="139"/>
      <c r="R6" s="31" t="s">
        <v>35</v>
      </c>
      <c r="S6" s="32" t="s">
        <v>24</v>
      </c>
      <c r="T6" s="138" t="s">
        <v>25</v>
      </c>
      <c r="U6" s="139"/>
      <c r="V6" s="140" t="s">
        <v>26</v>
      </c>
      <c r="W6" s="141"/>
      <c r="X6" s="141"/>
      <c r="Y6" s="142"/>
      <c r="Z6" s="139" t="s">
        <v>27</v>
      </c>
      <c r="AA6" s="139"/>
      <c r="AB6" s="139"/>
      <c r="AC6" s="143"/>
      <c r="AE6" s="10" t="s">
        <v>51</v>
      </c>
      <c r="AF6" s="10" t="s">
        <v>52</v>
      </c>
      <c r="AG6" s="10" t="s">
        <v>53</v>
      </c>
    </row>
    <row r="7" spans="1:33" ht="21" customHeight="1" thickTop="1">
      <c r="A7" s="153" t="s">
        <v>28</v>
      </c>
      <c r="B7" s="144" t="s">
        <v>60</v>
      </c>
      <c r="C7" s="146" t="s">
        <v>54</v>
      </c>
      <c r="D7" s="147"/>
      <c r="E7" s="117" t="s">
        <v>55</v>
      </c>
      <c r="F7" s="118"/>
      <c r="G7" s="118"/>
      <c r="H7" s="119"/>
      <c r="I7" s="76"/>
      <c r="J7" s="77"/>
      <c r="K7" s="77"/>
      <c r="L7" s="77"/>
      <c r="M7" s="77"/>
      <c r="N7" s="77"/>
      <c r="O7" s="128"/>
      <c r="P7" s="129"/>
      <c r="Q7" s="33" t="s">
        <v>30</v>
      </c>
      <c r="R7" s="100" t="str">
        <f>IF(I7=0,"",SUM(I8,-I7,1))</f>
        <v/>
      </c>
      <c r="S7" s="90"/>
      <c r="T7" s="82">
        <v>2000</v>
      </c>
      <c r="U7" s="79"/>
      <c r="V7" s="86" t="str">
        <f>IF(Z$7=1,AG7,AF7)</f>
        <v/>
      </c>
      <c r="W7" s="87"/>
      <c r="X7" s="87"/>
      <c r="Y7" s="106" t="s">
        <v>31</v>
      </c>
      <c r="Z7" s="155"/>
      <c r="AA7" s="156"/>
      <c r="AB7" s="156"/>
      <c r="AC7" s="157"/>
      <c r="AE7" s="108">
        <f>SUM(O8,-O7)</f>
        <v>0</v>
      </c>
      <c r="AF7" s="123" t="str">
        <f>IF(R7="","",IF($H$3="有",ROUND((T8*S7)*R7,0),IF($H$3="無",ROUND((T7*S7)*R7,0),"")))</f>
        <v/>
      </c>
      <c r="AG7" s="123" t="str">
        <f>IF(R7="","",IF($H$3="有",ROUND(((T8*S7)*R7)*2,0),IF($H$3="無",ROUND(((T7*S7)*R7)*2,0),"")))</f>
        <v/>
      </c>
    </row>
    <row r="8" spans="1:33" ht="21" customHeight="1">
      <c r="A8" s="154"/>
      <c r="B8" s="144"/>
      <c r="C8" s="146"/>
      <c r="D8" s="147"/>
      <c r="E8" s="150"/>
      <c r="F8" s="151"/>
      <c r="G8" s="151"/>
      <c r="H8" s="152"/>
      <c r="I8" s="76"/>
      <c r="J8" s="77"/>
      <c r="K8" s="77"/>
      <c r="L8" s="77"/>
      <c r="M8" s="77"/>
      <c r="N8" s="77"/>
      <c r="O8" s="124"/>
      <c r="P8" s="125"/>
      <c r="Q8" s="34" t="s">
        <v>33</v>
      </c>
      <c r="R8" s="130"/>
      <c r="S8" s="131"/>
      <c r="T8" s="126" t="str">
        <f>IF($H$2="有",ROUND(T7*2,0),"－")</f>
        <v>－</v>
      </c>
      <c r="U8" s="127"/>
      <c r="V8" s="132"/>
      <c r="W8" s="133"/>
      <c r="X8" s="133"/>
      <c r="Y8" s="134"/>
      <c r="Z8" s="155"/>
      <c r="AA8" s="156"/>
      <c r="AB8" s="156"/>
      <c r="AC8" s="157"/>
      <c r="AE8" s="108"/>
      <c r="AF8" s="123"/>
      <c r="AG8" s="123"/>
    </row>
    <row r="9" spans="1:33" ht="21" customHeight="1">
      <c r="A9" s="154"/>
      <c r="B9" s="144"/>
      <c r="C9" s="146"/>
      <c r="D9" s="147"/>
      <c r="E9" s="117" t="s">
        <v>56</v>
      </c>
      <c r="F9" s="118"/>
      <c r="G9" s="118"/>
      <c r="H9" s="119"/>
      <c r="I9" s="76"/>
      <c r="J9" s="77"/>
      <c r="K9" s="77"/>
      <c r="L9" s="77"/>
      <c r="M9" s="77"/>
      <c r="N9" s="77"/>
      <c r="O9" s="98"/>
      <c r="P9" s="99"/>
      <c r="Q9" s="33" t="s">
        <v>30</v>
      </c>
      <c r="R9" s="100" t="str">
        <f t="shared" ref="R9" si="0">IF(I9=0,"",SUM(I10,-I9,1))</f>
        <v/>
      </c>
      <c r="S9" s="90"/>
      <c r="T9" s="82">
        <v>3500</v>
      </c>
      <c r="U9" s="79"/>
      <c r="V9" s="86" t="str">
        <f t="shared" ref="V9" si="1">IF(Z$7=1,AG9,AF9)</f>
        <v/>
      </c>
      <c r="W9" s="87"/>
      <c r="X9" s="87"/>
      <c r="Y9" s="106" t="s">
        <v>31</v>
      </c>
      <c r="Z9" s="158"/>
      <c r="AA9" s="159"/>
      <c r="AB9" s="159"/>
      <c r="AC9" s="160"/>
      <c r="AE9" s="108">
        <f>SUM(O10,-O9)</f>
        <v>0</v>
      </c>
      <c r="AF9" s="123" t="str">
        <f>IF(R9="","",IF($H$3="有",ROUND((T10*S9)*R9,0),IF($H$3="無",ROUND((T9*S9)*R9,0),"")))</f>
        <v/>
      </c>
      <c r="AG9" s="123" t="str">
        <f>IF(R9="","",IF($H$3="有",ROUND(((T10*S9)*R9)*2,0),IF($H$3="無",ROUND(((T9*S9)*R9)*2,0),"")))</f>
        <v/>
      </c>
    </row>
    <row r="10" spans="1:33" ht="21" customHeight="1">
      <c r="A10" s="154"/>
      <c r="B10" s="144"/>
      <c r="C10" s="148"/>
      <c r="D10" s="149"/>
      <c r="E10" s="120"/>
      <c r="F10" s="121"/>
      <c r="G10" s="121"/>
      <c r="H10" s="122"/>
      <c r="I10" s="74"/>
      <c r="J10" s="75"/>
      <c r="K10" s="75"/>
      <c r="L10" s="75"/>
      <c r="M10" s="75"/>
      <c r="N10" s="75"/>
      <c r="O10" s="96"/>
      <c r="P10" s="97"/>
      <c r="Q10" s="37" t="s">
        <v>33</v>
      </c>
      <c r="R10" s="101"/>
      <c r="S10" s="91"/>
      <c r="T10" s="110" t="str">
        <f>IF($H$2="有",ROUND(T9*2,0),"－")</f>
        <v>－</v>
      </c>
      <c r="U10" s="111"/>
      <c r="V10" s="94"/>
      <c r="W10" s="95"/>
      <c r="X10" s="95"/>
      <c r="Y10" s="105"/>
      <c r="Z10" s="158"/>
      <c r="AA10" s="159"/>
      <c r="AB10" s="159"/>
      <c r="AC10" s="160"/>
      <c r="AE10" s="108"/>
      <c r="AF10" s="123"/>
      <c r="AG10" s="123"/>
    </row>
    <row r="11" spans="1:33" ht="21" customHeight="1">
      <c r="A11" s="154"/>
      <c r="B11" s="144"/>
      <c r="C11" s="117" t="s">
        <v>32</v>
      </c>
      <c r="D11" s="118"/>
      <c r="E11" s="118"/>
      <c r="F11" s="118"/>
      <c r="G11" s="118"/>
      <c r="H11" s="119"/>
      <c r="I11" s="76"/>
      <c r="J11" s="77"/>
      <c r="K11" s="77"/>
      <c r="L11" s="77"/>
      <c r="M11" s="77"/>
      <c r="N11" s="77"/>
      <c r="O11" s="98"/>
      <c r="P11" s="99"/>
      <c r="Q11" s="33" t="s">
        <v>30</v>
      </c>
      <c r="R11" s="100" t="str">
        <f t="shared" ref="R11" si="2">IF(I11=0,"",SUM(I12,-I11,1))</f>
        <v/>
      </c>
      <c r="S11" s="90"/>
      <c r="T11" s="82">
        <v>10000</v>
      </c>
      <c r="U11" s="79"/>
      <c r="V11" s="86" t="str">
        <f t="shared" ref="V11" si="3">IF(Z$7=1,AG11,AF11)</f>
        <v/>
      </c>
      <c r="W11" s="87"/>
      <c r="X11" s="87"/>
      <c r="Y11" s="106" t="s">
        <v>31</v>
      </c>
      <c r="Z11" s="158"/>
      <c r="AA11" s="159"/>
      <c r="AB11" s="159"/>
      <c r="AC11" s="160"/>
      <c r="AE11" s="108">
        <f>SUM(O12,-O11)</f>
        <v>0</v>
      </c>
      <c r="AF11" s="123" t="str">
        <f>IF(R11="","",IF($H$3="有",ROUND((T12*S11)*R11,0),IF($H$3="無",ROUND((T11*S11)*R11,0),"")))</f>
        <v/>
      </c>
      <c r="AG11" s="123" t="str">
        <f>IF(R11="","",IF($H$3="有",ROUND(((T12*S11)*R11)*2,0),IF($H$3="無",ROUND(((T11*S11)*R11)*2,0),"")))</f>
        <v/>
      </c>
    </row>
    <row r="12" spans="1:33" ht="21" customHeight="1">
      <c r="A12" s="154"/>
      <c r="B12" s="145"/>
      <c r="C12" s="120"/>
      <c r="D12" s="121"/>
      <c r="E12" s="121"/>
      <c r="F12" s="121"/>
      <c r="G12" s="121"/>
      <c r="H12" s="122"/>
      <c r="I12" s="74"/>
      <c r="J12" s="75"/>
      <c r="K12" s="75"/>
      <c r="L12" s="75"/>
      <c r="M12" s="75"/>
      <c r="N12" s="75"/>
      <c r="O12" s="96"/>
      <c r="P12" s="97"/>
      <c r="Q12" s="37" t="s">
        <v>33</v>
      </c>
      <c r="R12" s="101"/>
      <c r="S12" s="91"/>
      <c r="T12" s="110" t="str">
        <f>IF($H$2="有",ROUND(T11*2,0),"－")</f>
        <v>－</v>
      </c>
      <c r="U12" s="111"/>
      <c r="V12" s="94"/>
      <c r="W12" s="95"/>
      <c r="X12" s="95"/>
      <c r="Y12" s="105"/>
      <c r="Z12" s="161"/>
      <c r="AA12" s="162"/>
      <c r="AB12" s="162"/>
      <c r="AC12" s="163"/>
      <c r="AE12" s="108"/>
      <c r="AF12" s="123"/>
      <c r="AG12" s="123"/>
    </row>
    <row r="13" spans="1:33" ht="21" customHeight="1">
      <c r="A13" s="170"/>
      <c r="B13" s="117" t="s">
        <v>101</v>
      </c>
      <c r="C13" s="118"/>
      <c r="D13" s="118"/>
      <c r="E13" s="118"/>
      <c r="F13" s="118"/>
      <c r="G13" s="118"/>
      <c r="H13" s="119"/>
      <c r="I13" s="76" t="str">
        <f>IF('様式1_別表1_施設・設備利⽤明細(計算)表'!I13:N13="","",'様式1_別表1_施設・設備利⽤明細(計算)表'!I13:N13)</f>
        <v/>
      </c>
      <c r="J13" s="77"/>
      <c r="K13" s="77"/>
      <c r="L13" s="77"/>
      <c r="M13" s="77"/>
      <c r="N13" s="77"/>
      <c r="O13" s="98" t="str">
        <f>IF('様式1_別表1_施設・設備利⽤明細(計算)表'!O13:P13="","",'様式1_別表1_施設・設備利⽤明細(計算)表'!O13:P13)</f>
        <v/>
      </c>
      <c r="P13" s="99"/>
      <c r="Q13" s="33" t="s">
        <v>30</v>
      </c>
      <c r="R13" s="100" t="str">
        <f t="shared" ref="R13" si="4">IF(I13="","",SUM(I14,-I13,1))</f>
        <v/>
      </c>
      <c r="S13" s="90" t="str">
        <f>IF(SUM('様式1_別表1_施設・設備利⽤明細(計算)表'!S13:S14)=0,"",SUM('様式1_別表1_施設・設備利⽤明細(計算)表'!S13:S14))</f>
        <v/>
      </c>
      <c r="T13" s="82">
        <v>500</v>
      </c>
      <c r="U13" s="79"/>
      <c r="V13" s="92" t="str">
        <f>IF(SUM('様式1_別表1_施設・設備利⽤明細(計算)表'!V13:X14)=0,"",SUM('様式1_別表1_施設・設備利⽤明細(計算)表'!V13:X14))</f>
        <v/>
      </c>
      <c r="W13" s="93"/>
      <c r="X13" s="93"/>
      <c r="Y13" s="106" t="s">
        <v>31</v>
      </c>
      <c r="Z13" s="172" t="s">
        <v>59</v>
      </c>
      <c r="AA13" s="173"/>
      <c r="AB13" s="173"/>
      <c r="AC13" s="174"/>
      <c r="AE13" s="108" t="e">
        <f>SUM(O14,-O13)</f>
        <v>#VALUE!</v>
      </c>
    </row>
    <row r="14" spans="1:33" ht="21" customHeight="1">
      <c r="A14" s="170"/>
      <c r="B14" s="120"/>
      <c r="C14" s="121"/>
      <c r="D14" s="121"/>
      <c r="E14" s="121"/>
      <c r="F14" s="121"/>
      <c r="G14" s="121"/>
      <c r="H14" s="122"/>
      <c r="I14" s="74" t="str">
        <f>IF('様式1_別表1_施設・設備利⽤明細(計算)表'!I14:N14="","",'様式1_別表1_施設・設備利⽤明細(計算)表'!I14:N14)</f>
        <v/>
      </c>
      <c r="J14" s="75"/>
      <c r="K14" s="75"/>
      <c r="L14" s="75"/>
      <c r="M14" s="75"/>
      <c r="N14" s="75"/>
      <c r="O14" s="96" t="str">
        <f>IF('様式1_別表1_施設・設備利⽤明細(計算)表'!O14:P14="","",'様式1_別表1_施設・設備利⽤明細(計算)表'!O14:P14)</f>
        <v/>
      </c>
      <c r="P14" s="97"/>
      <c r="Q14" s="37" t="s">
        <v>33</v>
      </c>
      <c r="R14" s="101"/>
      <c r="S14" s="91"/>
      <c r="T14" s="83"/>
      <c r="U14" s="81"/>
      <c r="V14" s="94"/>
      <c r="W14" s="95"/>
      <c r="X14" s="95"/>
      <c r="Y14" s="105"/>
      <c r="Z14" s="175"/>
      <c r="AA14" s="147"/>
      <c r="AB14" s="147"/>
      <c r="AC14" s="176"/>
      <c r="AE14" s="108"/>
    </row>
    <row r="15" spans="1:33" ht="21" customHeight="1">
      <c r="A15" s="170"/>
      <c r="B15" s="117" t="s">
        <v>102</v>
      </c>
      <c r="C15" s="118"/>
      <c r="D15" s="118"/>
      <c r="E15" s="118"/>
      <c r="F15" s="118"/>
      <c r="G15" s="118"/>
      <c r="H15" s="119"/>
      <c r="I15" s="76" t="str">
        <f>IF('様式1_別表1_施設・設備利⽤明細(計算)表'!I15:N15="","",'様式1_別表1_施設・設備利⽤明細(計算)表'!I15:N15)</f>
        <v/>
      </c>
      <c r="J15" s="77"/>
      <c r="K15" s="77"/>
      <c r="L15" s="77"/>
      <c r="M15" s="77"/>
      <c r="N15" s="77"/>
      <c r="O15" s="98" t="str">
        <f>IF('様式1_別表1_施設・設備利⽤明細(計算)表'!O15:P15="","",'様式1_別表1_施設・設備利⽤明細(計算)表'!O15:P15)</f>
        <v/>
      </c>
      <c r="P15" s="99"/>
      <c r="Q15" s="33" t="s">
        <v>30</v>
      </c>
      <c r="R15" s="100" t="str">
        <f t="shared" ref="R15" si="5">IF(I15="","",SUM(I16,-I15,1))</f>
        <v/>
      </c>
      <c r="S15" s="90" t="str">
        <f>IF(SUM('様式1_別表1_施設・設備利⽤明細(計算)表'!S15:S16)=0,"",SUM('様式1_別表1_施設・設備利⽤明細(計算)表'!S15:S16))</f>
        <v/>
      </c>
      <c r="T15" s="82">
        <v>500</v>
      </c>
      <c r="U15" s="79"/>
      <c r="V15" s="92" t="str">
        <f>IF(SUM('様式1_別表1_施設・設備利⽤明細(計算)表'!V15:X16)=0,"",SUM('様式1_別表1_施設・設備利⽤明細(計算)表'!V15:X16))</f>
        <v/>
      </c>
      <c r="W15" s="93"/>
      <c r="X15" s="93"/>
      <c r="Y15" s="106" t="s">
        <v>31</v>
      </c>
      <c r="Z15" s="175"/>
      <c r="AA15" s="147"/>
      <c r="AB15" s="147"/>
      <c r="AC15" s="176"/>
      <c r="AE15" s="108" t="e">
        <f>SUM(O16,-O15)</f>
        <v>#VALUE!</v>
      </c>
    </row>
    <row r="16" spans="1:33" ht="21" customHeight="1">
      <c r="A16" s="170"/>
      <c r="B16" s="120"/>
      <c r="C16" s="121"/>
      <c r="D16" s="121"/>
      <c r="E16" s="121"/>
      <c r="F16" s="121"/>
      <c r="G16" s="121"/>
      <c r="H16" s="122"/>
      <c r="I16" s="74" t="str">
        <f>IF('様式1_別表1_施設・設備利⽤明細(計算)表'!I16:N16="","",'様式1_別表1_施設・設備利⽤明細(計算)表'!I16:N16)</f>
        <v/>
      </c>
      <c r="J16" s="75"/>
      <c r="K16" s="75"/>
      <c r="L16" s="75"/>
      <c r="M16" s="75"/>
      <c r="N16" s="75"/>
      <c r="O16" s="96" t="str">
        <f>IF('様式1_別表1_施設・設備利⽤明細(計算)表'!O16:P16="","",'様式1_別表1_施設・設備利⽤明細(計算)表'!O16:P16)</f>
        <v/>
      </c>
      <c r="P16" s="97"/>
      <c r="Q16" s="37" t="s">
        <v>33</v>
      </c>
      <c r="R16" s="101"/>
      <c r="S16" s="91"/>
      <c r="T16" s="83"/>
      <c r="U16" s="81"/>
      <c r="V16" s="94"/>
      <c r="W16" s="95"/>
      <c r="X16" s="95"/>
      <c r="Y16" s="105"/>
      <c r="Z16" s="175"/>
      <c r="AA16" s="147"/>
      <c r="AB16" s="147"/>
      <c r="AC16" s="176"/>
      <c r="AE16" s="108"/>
    </row>
    <row r="17" spans="1:29" ht="21" customHeight="1">
      <c r="A17" s="170"/>
      <c r="B17" s="117" t="s">
        <v>104</v>
      </c>
      <c r="C17" s="118"/>
      <c r="D17" s="118"/>
      <c r="E17" s="118"/>
      <c r="F17" s="118"/>
      <c r="G17" s="118"/>
      <c r="H17" s="119"/>
      <c r="I17" s="76" t="str">
        <f>IF('様式1_別表1_施設・設備利⽤明細(計算)表'!I17:N17="","",'様式1_別表1_施設・設備利⽤明細(計算)表'!I17:N17)</f>
        <v/>
      </c>
      <c r="J17" s="77"/>
      <c r="K17" s="77"/>
      <c r="L17" s="77"/>
      <c r="M17" s="77"/>
      <c r="N17" s="77"/>
      <c r="O17" s="98" t="str">
        <f>IF('様式1_別表1_施設・設備利⽤明細(計算)表'!O17:P17="","",'様式1_別表1_施設・設備利⽤明細(計算)表'!O17:P17)</f>
        <v/>
      </c>
      <c r="P17" s="99"/>
      <c r="Q17" s="33" t="s">
        <v>30</v>
      </c>
      <c r="R17" s="100" t="str">
        <f t="shared" ref="R17" si="6">IF(I17="","",SUM(I18,-I17,1))</f>
        <v/>
      </c>
      <c r="S17" s="90" t="str">
        <f>IF(SUM('様式1_別表1_施設・設備利⽤明細(計算)表'!S17:S18)=0,"",SUM('様式1_別表1_施設・設備利⽤明細(計算)表'!S17:S18))</f>
        <v/>
      </c>
      <c r="T17" s="82">
        <v>500</v>
      </c>
      <c r="U17" s="79"/>
      <c r="V17" s="86" t="str">
        <f>IF(SUM('様式1_別表1_施設・設備利⽤明細(計算)表'!V17:X18)=0,"",SUM('様式1_別表1_施設・設備利⽤明細(計算)表'!V17:X18))</f>
        <v/>
      </c>
      <c r="W17" s="87"/>
      <c r="X17" s="87"/>
      <c r="Y17" s="106" t="s">
        <v>31</v>
      </c>
      <c r="Z17" s="175"/>
      <c r="AA17" s="147"/>
      <c r="AB17" s="147"/>
      <c r="AC17" s="176"/>
    </row>
    <row r="18" spans="1:29" ht="21" customHeight="1">
      <c r="A18" s="171"/>
      <c r="B18" s="120"/>
      <c r="C18" s="121"/>
      <c r="D18" s="121"/>
      <c r="E18" s="121"/>
      <c r="F18" s="121"/>
      <c r="G18" s="121"/>
      <c r="H18" s="122"/>
      <c r="I18" s="74" t="str">
        <f>IF('様式1_別表1_施設・設備利⽤明細(計算)表'!I18:N18="","",'様式1_別表1_施設・設備利⽤明細(計算)表'!I18:N18)</f>
        <v/>
      </c>
      <c r="J18" s="75"/>
      <c r="K18" s="75"/>
      <c r="L18" s="75"/>
      <c r="M18" s="75"/>
      <c r="N18" s="75"/>
      <c r="O18" s="96" t="str">
        <f>IF('様式1_別表1_施設・設備利⽤明細(計算)表'!O18:P18="","",'様式1_別表1_施設・設備利⽤明細(計算)表'!O18:P18)</f>
        <v/>
      </c>
      <c r="P18" s="97"/>
      <c r="Q18" s="37" t="s">
        <v>33</v>
      </c>
      <c r="R18" s="101"/>
      <c r="S18" s="91"/>
      <c r="T18" s="83"/>
      <c r="U18" s="81"/>
      <c r="V18" s="94"/>
      <c r="W18" s="95"/>
      <c r="X18" s="95"/>
      <c r="Y18" s="105"/>
      <c r="Z18" s="177"/>
      <c r="AA18" s="149"/>
      <c r="AB18" s="149"/>
      <c r="AC18" s="178"/>
    </row>
    <row r="19" spans="1:29" ht="17" thickBo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ht="33.75" customHeight="1">
      <c r="A20" s="112" t="s">
        <v>60</v>
      </c>
      <c r="B20" s="109"/>
      <c r="C20" s="109"/>
      <c r="D20" s="109"/>
      <c r="E20" s="109"/>
      <c r="F20" s="109"/>
      <c r="G20" s="109"/>
      <c r="H20" s="109"/>
      <c r="I20" s="112" t="s">
        <v>23</v>
      </c>
      <c r="J20" s="109"/>
      <c r="K20" s="109"/>
      <c r="L20" s="109"/>
      <c r="M20" s="109"/>
      <c r="N20" s="109"/>
      <c r="O20" s="109"/>
      <c r="P20" s="113" t="s">
        <v>61</v>
      </c>
      <c r="Q20" s="109"/>
      <c r="R20" s="114" t="s">
        <v>62</v>
      </c>
      <c r="S20" s="115"/>
      <c r="T20" s="112" t="s">
        <v>25</v>
      </c>
      <c r="U20" s="116"/>
      <c r="V20" s="190" t="s">
        <v>26</v>
      </c>
      <c r="W20" s="191"/>
      <c r="X20" s="191"/>
      <c r="Y20" s="192"/>
    </row>
    <row r="21" spans="1:29" ht="19.75" customHeight="1">
      <c r="A21" s="193" t="s">
        <v>123</v>
      </c>
      <c r="B21" s="375"/>
      <c r="C21" s="375"/>
      <c r="D21" s="375"/>
      <c r="E21" s="375"/>
      <c r="F21" s="375"/>
      <c r="G21" s="375"/>
      <c r="H21" s="379"/>
      <c r="I21" s="194" t="str">
        <f>IF('様式1_別表1_施設・設備利⽤明細(計算)表'!I21:N21="","",'様式1_別表1_施設・設備利⽤明細(計算)表'!I21:N21)</f>
        <v/>
      </c>
      <c r="J21" s="195"/>
      <c r="K21" s="195"/>
      <c r="L21" s="195"/>
      <c r="M21" s="195"/>
      <c r="N21" s="195"/>
      <c r="O21" s="38" t="s">
        <v>57</v>
      </c>
      <c r="P21" s="196" t="str">
        <f>IF(I21="","",SUM(I22,-I21,1))</f>
        <v/>
      </c>
      <c r="Q21" s="197"/>
      <c r="R21" s="102" t="str">
        <f>IF(SUM('様式1_別表1_施設・設備利⽤明細(計算)表'!R21:S22)=0,"",SUM('様式1_別表1_施設・設備利⽤明細(計算)表'!R21:S22))</f>
        <v/>
      </c>
      <c r="S21" s="197"/>
      <c r="T21" s="102">
        <v>5000</v>
      </c>
      <c r="U21" s="103"/>
      <c r="V21" s="92" t="str">
        <f>IF(SUM('様式1_別表1_施設・設備利⽤明細(計算)表'!V21:X22)=0,"",SUM('様式1_別表1_施設・設備利⽤明細(計算)表'!V21:X22))</f>
        <v/>
      </c>
      <c r="W21" s="93"/>
      <c r="X21" s="93"/>
      <c r="Y21" s="104" t="s">
        <v>31</v>
      </c>
    </row>
    <row r="22" spans="1:29" ht="19.75" customHeight="1">
      <c r="A22" s="377"/>
      <c r="B22" s="378"/>
      <c r="C22" s="378"/>
      <c r="D22" s="378"/>
      <c r="E22" s="378"/>
      <c r="F22" s="378"/>
      <c r="G22" s="378"/>
      <c r="H22" s="382"/>
      <c r="I22" s="74" t="str">
        <f>IF('様式1_別表1_施設・設備利⽤明細(計算)表'!I22:N22="","",'様式1_別表1_施設・設備利⽤明細(計算)表'!I22:N22)</f>
        <v/>
      </c>
      <c r="J22" s="75"/>
      <c r="K22" s="75"/>
      <c r="L22" s="75"/>
      <c r="M22" s="75"/>
      <c r="N22" s="75"/>
      <c r="O22" s="36" t="s">
        <v>58</v>
      </c>
      <c r="P22" s="80"/>
      <c r="Q22" s="81"/>
      <c r="R22" s="83"/>
      <c r="S22" s="81"/>
      <c r="T22" s="83"/>
      <c r="U22" s="85"/>
      <c r="V22" s="94"/>
      <c r="W22" s="95"/>
      <c r="X22" s="95"/>
      <c r="Y22" s="105"/>
    </row>
    <row r="23" spans="1:29" ht="19.75" customHeight="1">
      <c r="A23" s="376" t="s">
        <v>124</v>
      </c>
      <c r="B23" s="380"/>
      <c r="C23" s="380"/>
      <c r="D23" s="380"/>
      <c r="E23" s="380"/>
      <c r="F23" s="380"/>
      <c r="G23" s="380"/>
      <c r="H23" s="381"/>
      <c r="I23" s="76" t="str">
        <f>IF('様式1_別表1_施設・設備利⽤明細(計算)表'!I23:N23="","",'様式1_別表1_施設・設備利⽤明細(計算)表'!I23:N23)</f>
        <v/>
      </c>
      <c r="J23" s="77"/>
      <c r="K23" s="77"/>
      <c r="L23" s="77"/>
      <c r="M23" s="77"/>
      <c r="N23" s="77"/>
      <c r="O23" s="35" t="s">
        <v>57</v>
      </c>
      <c r="P23" s="78" t="str">
        <f>IF(I23="","",1)</f>
        <v/>
      </c>
      <c r="Q23" s="79"/>
      <c r="R23" s="82" t="str">
        <f>IF(SUM('様式1_別表1_施設・設備利⽤明細(計算)表'!R23:S24)=0,"",SUM('様式1_別表1_施設・設備利⽤明細(計算)表'!R23:S24))</f>
        <v/>
      </c>
      <c r="S23" s="79"/>
      <c r="T23" s="82">
        <v>100000</v>
      </c>
      <c r="U23" s="84"/>
      <c r="V23" s="86" t="str">
        <f>IF(SUM('様式1_別表1_施設・設備利⽤明細(計算)表'!V23:X24)=0,"",SUM('様式1_別表1_施設・設備利⽤明細(計算)表'!V23:X24))</f>
        <v/>
      </c>
      <c r="W23" s="87"/>
      <c r="X23" s="87"/>
      <c r="Y23" s="106" t="s">
        <v>31</v>
      </c>
    </row>
    <row r="24" spans="1:29" ht="19.75" customHeight="1" thickBot="1">
      <c r="A24" s="377"/>
      <c r="B24" s="378"/>
      <c r="C24" s="378"/>
      <c r="D24" s="378"/>
      <c r="E24" s="378"/>
      <c r="F24" s="378"/>
      <c r="G24" s="378"/>
      <c r="H24" s="382"/>
      <c r="I24" s="74" t="str">
        <f>IF('様式1_別表1_施設・設備利⽤明細(計算)表'!I24:N24="","",'様式1_別表1_施設・設備利⽤明細(計算)表'!I24:N24)</f>
        <v/>
      </c>
      <c r="J24" s="75"/>
      <c r="K24" s="75"/>
      <c r="L24" s="75"/>
      <c r="M24" s="75"/>
      <c r="N24" s="75"/>
      <c r="O24" s="36" t="s">
        <v>58</v>
      </c>
      <c r="P24" s="80"/>
      <c r="Q24" s="81"/>
      <c r="R24" s="83"/>
      <c r="S24" s="81"/>
      <c r="T24" s="83"/>
      <c r="U24" s="85"/>
      <c r="V24" s="88"/>
      <c r="W24" s="89"/>
      <c r="X24" s="89"/>
      <c r="Y24" s="107"/>
    </row>
    <row r="25" spans="1:29" ht="20">
      <c r="A25" s="50"/>
      <c r="B25" s="50"/>
      <c r="C25" s="50"/>
      <c r="D25" s="50"/>
      <c r="E25" s="50"/>
      <c r="F25" s="50"/>
      <c r="G25" s="50"/>
      <c r="H25" s="50"/>
      <c r="I25" s="51"/>
      <c r="J25" s="51"/>
      <c r="K25" s="51"/>
      <c r="L25" s="51"/>
      <c r="M25" s="51"/>
      <c r="N25" s="51"/>
      <c r="O25" s="52"/>
      <c r="P25" s="53"/>
      <c r="Q25" s="53"/>
      <c r="R25" s="53"/>
      <c r="S25" s="53"/>
      <c r="T25" s="53"/>
      <c r="U25" s="53"/>
      <c r="V25" s="54"/>
      <c r="W25" s="54"/>
      <c r="X25" s="54"/>
      <c r="Y25" s="55"/>
      <c r="Z25" s="56"/>
      <c r="AA25" s="56"/>
      <c r="AB25" s="56"/>
      <c r="AC25" s="56"/>
    </row>
    <row r="26" spans="1:29" ht="21" thickBot="1">
      <c r="A26" s="59"/>
      <c r="B26" s="60"/>
      <c r="C26" s="60"/>
      <c r="D26" s="60"/>
      <c r="E26" s="181" t="s">
        <v>86</v>
      </c>
      <c r="F26" s="182"/>
      <c r="G26" s="182"/>
      <c r="H26" s="182"/>
      <c r="I26" s="183"/>
      <c r="J26" s="179" t="s">
        <v>87</v>
      </c>
      <c r="K26" s="179"/>
      <c r="L26" s="179"/>
      <c r="M26" s="179"/>
      <c r="N26" s="180"/>
      <c r="O26" s="58"/>
      <c r="P26" s="54"/>
      <c r="Q26" s="54"/>
      <c r="R26" s="54"/>
      <c r="S26" s="54"/>
      <c r="T26" s="54"/>
      <c r="U26" s="54"/>
      <c r="V26" s="54"/>
      <c r="W26" s="54"/>
      <c r="X26" s="54"/>
      <c r="Y26" s="55"/>
      <c r="Z26" s="56"/>
      <c r="AA26" s="56"/>
      <c r="AB26" s="56"/>
      <c r="AC26" s="56"/>
    </row>
    <row r="27" spans="1:29" ht="21" customHeight="1" thickTop="1">
      <c r="A27" s="202" t="s">
        <v>83</v>
      </c>
      <c r="B27" s="203"/>
      <c r="C27" s="203"/>
      <c r="D27" s="204"/>
      <c r="E27" s="209">
        <f>ROUND(U29/1.1,0)</f>
        <v>0</v>
      </c>
      <c r="F27" s="210"/>
      <c r="G27" s="210"/>
      <c r="H27" s="210"/>
      <c r="I27" s="61" t="s">
        <v>31</v>
      </c>
      <c r="J27" s="213">
        <f>SUM(U29,-E27)</f>
        <v>0</v>
      </c>
      <c r="K27" s="210"/>
      <c r="L27" s="210"/>
      <c r="M27" s="210"/>
      <c r="N27" s="61" t="s">
        <v>31</v>
      </c>
      <c r="O27" s="49"/>
      <c r="T27" s="57" t="s">
        <v>63</v>
      </c>
      <c r="U27" s="73">
        <f>SUM(V7:X18,V21:X24)</f>
        <v>0</v>
      </c>
      <c r="V27" s="73"/>
      <c r="W27" s="73"/>
      <c r="X27" s="73"/>
      <c r="Y27" s="14" t="s">
        <v>31</v>
      </c>
      <c r="Z27" s="13"/>
    </row>
    <row r="28" spans="1:29" ht="21" customHeight="1">
      <c r="A28" s="187" t="s">
        <v>84</v>
      </c>
      <c r="B28" s="188"/>
      <c r="C28" s="188"/>
      <c r="D28" s="189"/>
      <c r="E28" s="207">
        <v>0</v>
      </c>
      <c r="F28" s="208"/>
      <c r="G28" s="208"/>
      <c r="H28" s="208"/>
      <c r="I28" s="62" t="s">
        <v>31</v>
      </c>
      <c r="J28" s="212">
        <v>0</v>
      </c>
      <c r="K28" s="208"/>
      <c r="L28" s="208"/>
      <c r="M28" s="208"/>
      <c r="N28" s="62" t="s">
        <v>31</v>
      </c>
      <c r="O28" s="49"/>
      <c r="T28" s="57" t="s">
        <v>72</v>
      </c>
      <c r="U28" s="73"/>
      <c r="V28" s="73"/>
      <c r="W28" s="73"/>
      <c r="X28" s="73"/>
      <c r="Y28" s="14" t="s">
        <v>31</v>
      </c>
      <c r="Z28" s="13"/>
    </row>
    <row r="29" spans="1:29" ht="21" customHeight="1">
      <c r="A29" s="184" t="s">
        <v>85</v>
      </c>
      <c r="B29" s="185"/>
      <c r="C29" s="185"/>
      <c r="D29" s="186"/>
      <c r="E29" s="205">
        <v>0</v>
      </c>
      <c r="F29" s="206"/>
      <c r="G29" s="206"/>
      <c r="H29" s="206"/>
      <c r="I29" s="63" t="s">
        <v>31</v>
      </c>
      <c r="J29" s="211">
        <v>0</v>
      </c>
      <c r="K29" s="206"/>
      <c r="L29" s="206"/>
      <c r="M29" s="206"/>
      <c r="N29" s="63" t="s">
        <v>31</v>
      </c>
      <c r="O29" s="49"/>
      <c r="T29" s="57" t="s">
        <v>96</v>
      </c>
      <c r="U29" s="73">
        <f>SUM(U27,-U28)</f>
        <v>0</v>
      </c>
      <c r="V29" s="73"/>
      <c r="W29" s="73"/>
      <c r="X29" s="73"/>
      <c r="Y29" s="14" t="s">
        <v>31</v>
      </c>
      <c r="Z29" s="42" t="s">
        <v>74</v>
      </c>
    </row>
    <row r="30" spans="1:29" ht="17" thickBo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  <c r="U30" s="45"/>
      <c r="V30" s="45"/>
      <c r="W30" s="45"/>
      <c r="X30" s="45"/>
      <c r="Y30" s="46"/>
      <c r="Z30" s="47"/>
      <c r="AA30" s="43"/>
      <c r="AB30" s="43"/>
      <c r="AC30" s="43"/>
    </row>
    <row r="31" spans="1:29" ht="17" thickTop="1">
      <c r="A31" s="249" t="s">
        <v>80</v>
      </c>
      <c r="B31" s="249"/>
      <c r="C31" s="249"/>
      <c r="D31" s="249"/>
      <c r="E31" s="249"/>
      <c r="F31" s="249"/>
      <c r="G31" s="249"/>
    </row>
    <row r="32" spans="1:29" ht="19">
      <c r="A32" s="250"/>
      <c r="B32" s="250"/>
      <c r="C32" s="250"/>
      <c r="D32" s="250"/>
      <c r="E32" s="250"/>
      <c r="F32" s="250"/>
      <c r="G32" s="250"/>
      <c r="T32" s="24" t="s">
        <v>81</v>
      </c>
      <c r="U32" s="135">
        <f>DATE(様式2_富田浜公園グラウンド使用許可書!$R$4,様式2_富田浜公園グラウンド使用許可書!$U$4,様式2_富田浜公園グラウンド使用許可書!$W$4)</f>
        <v>46112</v>
      </c>
      <c r="V32" s="135"/>
      <c r="W32" s="135"/>
      <c r="X32" s="135"/>
      <c r="Y32" s="135"/>
      <c r="Z32" s="20" t="s">
        <v>65</v>
      </c>
      <c r="AA32" s="251">
        <f>SUM(様式2_富田浜公園グラウンド使用許可書!V3)</f>
        <v>0</v>
      </c>
      <c r="AB32" s="251"/>
      <c r="AC32" s="21" t="s">
        <v>66</v>
      </c>
    </row>
    <row r="33" spans="1:30" ht="25">
      <c r="A33" s="252">
        <f>様式1_富田浜公園グラウンド使用許可申請書!O7</f>
        <v>0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48" t="s">
        <v>75</v>
      </c>
    </row>
    <row r="34" spans="1:30" ht="9" customHeight="1"/>
    <row r="35" spans="1:30" ht="21" customHeight="1">
      <c r="A35" t="s">
        <v>108</v>
      </c>
      <c r="S35" s="64" t="s">
        <v>113</v>
      </c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8"/>
    </row>
    <row r="36" spans="1:30" ht="18" customHeight="1">
      <c r="A36" s="214" t="s">
        <v>76</v>
      </c>
      <c r="B36" s="215"/>
      <c r="C36" s="215"/>
      <c r="D36" s="216"/>
      <c r="E36" s="240">
        <f>SUM(U29)</f>
        <v>0</v>
      </c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2"/>
      <c r="S36" s="67" t="s">
        <v>114</v>
      </c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68"/>
    </row>
    <row r="37" spans="1:30" ht="18" customHeight="1">
      <c r="A37" s="164"/>
      <c r="B37" s="165"/>
      <c r="C37" s="165"/>
      <c r="D37" s="166"/>
      <c r="E37" s="243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5"/>
      <c r="S37" s="67" t="s">
        <v>115</v>
      </c>
      <c r="T37" s="68"/>
      <c r="U37" s="68"/>
      <c r="V37" s="68"/>
      <c r="W37" s="68"/>
      <c r="X37" s="68"/>
      <c r="Y37" s="68"/>
      <c r="Z37" s="68"/>
      <c r="AA37" s="68"/>
      <c r="AB37" s="68"/>
      <c r="AC37" s="69"/>
      <c r="AD37" s="68"/>
    </row>
    <row r="38" spans="1:30" ht="18" customHeight="1">
      <c r="A38" s="231"/>
      <c r="B38" s="232"/>
      <c r="C38" s="232"/>
      <c r="D38" s="233"/>
      <c r="E38" s="246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8"/>
      <c r="S38" s="67" t="s">
        <v>116</v>
      </c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68"/>
    </row>
    <row r="39" spans="1:30" ht="18" customHeight="1">
      <c r="A39" s="164" t="s">
        <v>77</v>
      </c>
      <c r="B39" s="165"/>
      <c r="C39" s="165"/>
      <c r="D39" s="166"/>
      <c r="E39" s="234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6"/>
      <c r="S39" s="67" t="s">
        <v>117</v>
      </c>
      <c r="T39" s="68"/>
      <c r="U39" s="68"/>
      <c r="V39" s="68"/>
      <c r="W39" s="68"/>
      <c r="X39" s="68"/>
      <c r="Y39" s="68"/>
      <c r="Z39" s="68"/>
      <c r="AA39" s="68"/>
      <c r="AB39" s="68"/>
      <c r="AC39" s="69"/>
      <c r="AD39" s="68"/>
    </row>
    <row r="40" spans="1:30" ht="18" customHeight="1">
      <c r="A40" s="167"/>
      <c r="B40" s="168"/>
      <c r="C40" s="168"/>
      <c r="D40" s="169"/>
      <c r="E40" s="23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9"/>
      <c r="S40" s="67" t="s">
        <v>118</v>
      </c>
      <c r="T40" s="72" t="s">
        <v>120</v>
      </c>
      <c r="U40" s="68"/>
      <c r="V40" s="68"/>
      <c r="W40" s="68"/>
      <c r="X40" s="68"/>
      <c r="Y40" s="68"/>
      <c r="Z40" s="68"/>
      <c r="AA40" s="68"/>
      <c r="AB40" s="68"/>
      <c r="AC40" s="69"/>
      <c r="AD40" s="68"/>
    </row>
    <row r="41" spans="1:30" ht="18" customHeight="1">
      <c r="S41" s="67" t="s">
        <v>78</v>
      </c>
      <c r="T41" s="198" t="s">
        <v>119</v>
      </c>
      <c r="U41" s="198"/>
      <c r="V41" s="198"/>
      <c r="W41" s="198"/>
      <c r="X41" s="198"/>
      <c r="Y41" s="198"/>
      <c r="Z41" s="68"/>
      <c r="AA41" s="68"/>
      <c r="AB41" s="68"/>
      <c r="AC41" s="69"/>
      <c r="AD41" s="68"/>
    </row>
    <row r="42" spans="1:30" ht="18" customHeight="1">
      <c r="A42" s="214" t="s">
        <v>79</v>
      </c>
      <c r="B42" s="215"/>
      <c r="C42" s="215"/>
      <c r="D42" s="216"/>
      <c r="E42" s="221" t="s">
        <v>112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3"/>
      <c r="S42" s="199" t="s">
        <v>88</v>
      </c>
      <c r="T42" s="200"/>
      <c r="U42" s="201" t="s">
        <v>97</v>
      </c>
      <c r="V42" s="201"/>
      <c r="W42" s="201"/>
      <c r="X42" s="201"/>
      <c r="Y42" s="201"/>
      <c r="Z42" s="201"/>
      <c r="AA42" s="70"/>
      <c r="AB42" s="70"/>
      <c r="AC42" s="71"/>
      <c r="AD42" s="68"/>
    </row>
    <row r="43" spans="1:30" ht="18" customHeight="1">
      <c r="A43" s="164"/>
      <c r="B43" s="165"/>
      <c r="C43" s="165"/>
      <c r="D43" s="166"/>
      <c r="E43" s="218" t="s">
        <v>111</v>
      </c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20"/>
      <c r="S43" s="229" t="s">
        <v>82</v>
      </c>
      <c r="T43" s="392"/>
      <c r="U43" s="393"/>
      <c r="V43" s="393"/>
      <c r="W43" s="393"/>
      <c r="X43" s="393"/>
      <c r="Y43" s="393"/>
      <c r="Z43" s="393"/>
      <c r="AA43" s="393"/>
      <c r="AB43" s="393"/>
      <c r="AC43" s="394"/>
    </row>
    <row r="44" spans="1:30" ht="18" customHeight="1">
      <c r="A44" s="164"/>
      <c r="B44" s="165"/>
      <c r="C44" s="165"/>
      <c r="D44" s="166"/>
      <c r="E44" s="218" t="s">
        <v>110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20"/>
      <c r="S44" s="229"/>
      <c r="T44" s="224"/>
      <c r="U44" s="395"/>
      <c r="V44" s="395"/>
      <c r="W44" s="395"/>
      <c r="X44" s="395"/>
      <c r="Y44" s="395"/>
      <c r="Z44" s="395"/>
      <c r="AA44" s="395"/>
      <c r="AB44" s="395"/>
      <c r="AC44" s="225"/>
    </row>
    <row r="45" spans="1:30" ht="18" customHeight="1">
      <c r="A45" s="167"/>
      <c r="B45" s="168"/>
      <c r="C45" s="168"/>
      <c r="D45" s="169"/>
      <c r="E45" s="199" t="s">
        <v>109</v>
      </c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17"/>
      <c r="S45" s="230"/>
      <c r="T45" s="226"/>
      <c r="U45" s="227"/>
      <c r="V45" s="227"/>
      <c r="W45" s="227"/>
      <c r="X45" s="227"/>
      <c r="Y45" s="227"/>
      <c r="Z45" s="227"/>
      <c r="AA45" s="227"/>
      <c r="AB45" s="227"/>
      <c r="AC45" s="228"/>
    </row>
  </sheetData>
  <mergeCells count="144">
    <mergeCell ref="A21:H22"/>
    <mergeCell ref="A23:H24"/>
    <mergeCell ref="T41:Y41"/>
    <mergeCell ref="S42:T42"/>
    <mergeCell ref="U42:Z42"/>
    <mergeCell ref="A27:D27"/>
    <mergeCell ref="E29:H29"/>
    <mergeCell ref="E28:H28"/>
    <mergeCell ref="E27:H27"/>
    <mergeCell ref="J29:M29"/>
    <mergeCell ref="J28:M28"/>
    <mergeCell ref="J27:M27"/>
    <mergeCell ref="A42:D45"/>
    <mergeCell ref="E45:P45"/>
    <mergeCell ref="E44:P44"/>
    <mergeCell ref="E43:P43"/>
    <mergeCell ref="E42:P42"/>
    <mergeCell ref="T43:AC45"/>
    <mergeCell ref="S43:S45"/>
    <mergeCell ref="A36:D38"/>
    <mergeCell ref="E39:P40"/>
    <mergeCell ref="E36:P38"/>
    <mergeCell ref="A31:G32"/>
    <mergeCell ref="AA32:AB32"/>
    <mergeCell ref="U32:Y32"/>
    <mergeCell ref="A33:P33"/>
    <mergeCell ref="A39:D40"/>
    <mergeCell ref="V15:X16"/>
    <mergeCell ref="Y15:Y16"/>
    <mergeCell ref="I16:N16"/>
    <mergeCell ref="O16:P16"/>
    <mergeCell ref="A13:A18"/>
    <mergeCell ref="B17:H18"/>
    <mergeCell ref="Z13:AC18"/>
    <mergeCell ref="B13:H14"/>
    <mergeCell ref="I13:N13"/>
    <mergeCell ref="O13:P13"/>
    <mergeCell ref="R13:R14"/>
    <mergeCell ref="S13:S14"/>
    <mergeCell ref="U28:X28"/>
    <mergeCell ref="U29:X29"/>
    <mergeCell ref="J26:N26"/>
    <mergeCell ref="E26:I26"/>
    <mergeCell ref="A29:D29"/>
    <mergeCell ref="A28:D28"/>
    <mergeCell ref="V20:Y20"/>
    <mergeCell ref="I21:N21"/>
    <mergeCell ref="P21:Q22"/>
    <mergeCell ref="R21:S22"/>
    <mergeCell ref="U3:Y3"/>
    <mergeCell ref="U4:AC4"/>
    <mergeCell ref="AA3:AB3"/>
    <mergeCell ref="A6:H6"/>
    <mergeCell ref="I6:Q6"/>
    <mergeCell ref="T6:U6"/>
    <mergeCell ref="V6:Y6"/>
    <mergeCell ref="Z6:AC6"/>
    <mergeCell ref="B7:B12"/>
    <mergeCell ref="C7:D10"/>
    <mergeCell ref="E7:H8"/>
    <mergeCell ref="I7:N7"/>
    <mergeCell ref="E9:H10"/>
    <mergeCell ref="I9:N9"/>
    <mergeCell ref="O9:P9"/>
    <mergeCell ref="A7:A12"/>
    <mergeCell ref="Z7:Z8"/>
    <mergeCell ref="AA7:AC8"/>
    <mergeCell ref="C11:H12"/>
    <mergeCell ref="R11:R12"/>
    <mergeCell ref="V9:X10"/>
    <mergeCell ref="Y9:Y10"/>
    <mergeCell ref="Z9:AC12"/>
    <mergeCell ref="T12:U12"/>
    <mergeCell ref="AE9:AE10"/>
    <mergeCell ref="I11:N11"/>
    <mergeCell ref="O11:P11"/>
    <mergeCell ref="AF7:AF8"/>
    <mergeCell ref="AG7:AG8"/>
    <mergeCell ref="I8:N8"/>
    <mergeCell ref="O8:P8"/>
    <mergeCell ref="T8:U8"/>
    <mergeCell ref="O7:P7"/>
    <mergeCell ref="R7:R8"/>
    <mergeCell ref="S7:S8"/>
    <mergeCell ref="T7:U7"/>
    <mergeCell ref="V7:X8"/>
    <mergeCell ref="Y7:Y8"/>
    <mergeCell ref="AE7:AE8"/>
    <mergeCell ref="AF9:AF10"/>
    <mergeCell ref="AG9:AG10"/>
    <mergeCell ref="V11:X12"/>
    <mergeCell ref="Y11:Y12"/>
    <mergeCell ref="AE11:AE12"/>
    <mergeCell ref="AF11:AF12"/>
    <mergeCell ref="AG11:AG12"/>
    <mergeCell ref="I12:N12"/>
    <mergeCell ref="O12:P12"/>
    <mergeCell ref="S11:S12"/>
    <mergeCell ref="T11:U11"/>
    <mergeCell ref="R9:R10"/>
    <mergeCell ref="S9:S10"/>
    <mergeCell ref="T9:U9"/>
    <mergeCell ref="I10:N10"/>
    <mergeCell ref="O10:P10"/>
    <mergeCell ref="T10:U10"/>
    <mergeCell ref="A20:H20"/>
    <mergeCell ref="I20:O20"/>
    <mergeCell ref="P20:Q20"/>
    <mergeCell ref="R20:S20"/>
    <mergeCell ref="T20:U20"/>
    <mergeCell ref="T13:U14"/>
    <mergeCell ref="I17:N17"/>
    <mergeCell ref="O17:P17"/>
    <mergeCell ref="R17:R18"/>
    <mergeCell ref="B15:H16"/>
    <mergeCell ref="I15:N15"/>
    <mergeCell ref="Y21:Y22"/>
    <mergeCell ref="Y23:Y24"/>
    <mergeCell ref="I24:N24"/>
    <mergeCell ref="AE13:AE14"/>
    <mergeCell ref="AE15:AE16"/>
    <mergeCell ref="Y13:Y14"/>
    <mergeCell ref="Y17:Y18"/>
    <mergeCell ref="U27:X27"/>
    <mergeCell ref="I22:N22"/>
    <mergeCell ref="I23:N23"/>
    <mergeCell ref="P23:Q24"/>
    <mergeCell ref="R23:S24"/>
    <mergeCell ref="T23:U24"/>
    <mergeCell ref="V23:X24"/>
    <mergeCell ref="S17:S18"/>
    <mergeCell ref="V13:X14"/>
    <mergeCell ref="I14:N14"/>
    <mergeCell ref="O14:P14"/>
    <mergeCell ref="O15:P15"/>
    <mergeCell ref="R15:R16"/>
    <mergeCell ref="S15:S16"/>
    <mergeCell ref="T17:U18"/>
    <mergeCell ref="V17:X18"/>
    <mergeCell ref="I18:N18"/>
    <mergeCell ref="O18:P18"/>
    <mergeCell ref="T15:U16"/>
    <mergeCell ref="T21:U22"/>
    <mergeCell ref="V21:X22"/>
  </mergeCells>
  <phoneticPr fontId="2"/>
  <conditionalFormatting sqref="E39:P40 T41">
    <cfRule type="containsBlanks" dxfId="3" priority="12">
      <formula>LEN(TRIM(E39))=0</formula>
    </cfRule>
  </conditionalFormatting>
  <conditionalFormatting sqref="I21:N24 R21:S24">
    <cfRule type="containsBlanks" dxfId="2" priority="8">
      <formula>LEN(TRIM(I21))=0</formula>
    </cfRule>
  </conditionalFormatting>
  <conditionalFormatting sqref="I7:P18 S7:S18">
    <cfRule type="containsBlanks" dxfId="1" priority="1">
      <formula>LEN(TRIM(I7))=0</formula>
    </cfRule>
  </conditionalFormatting>
  <conditionalFormatting sqref="U28:X28">
    <cfRule type="containsBlanks" dxfId="0" priority="3">
      <formula>LEN(TRIM(U28))=0</formula>
    </cfRule>
  </conditionalFormatting>
  <dataValidations count="4">
    <dataValidation allowBlank="1" showInputMessage="1" showErrorMessage="1" promptTitle="使用日入力（西暦）" prompt="yyyy/mm/ddで入力して下さい。" sqref="I21:I24 I7:I18" xr:uid="{00000000-0002-0000-03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7" xr:uid="{BB757037-5B8B-574B-ADF9-0438EB12C16A}">
      <formula1>1</formula1>
    </dataValidation>
    <dataValidation allowBlank="1" showInputMessage="1" showErrorMessage="1" prompt="右側欄外の時刻表示を参照し、分は繰り上げのうえ、整数で入力してください。_x000a_例）7:30 の場合 → 8" sqref="S7:S18" xr:uid="{00000000-0002-0000-0300-000000000000}"/>
    <dataValidation allowBlank="1" showInputMessage="1" showErrorMessage="1" promptTitle="時刻入力" prompt="hh:mmで入力して下さい。" sqref="O7:P18" xr:uid="{42A4106B-C7B1-4A83-925E-0FE67B28E983}"/>
  </dataValidations>
  <hyperlinks>
    <hyperlink ref="T40" r:id="rId1" xr:uid="{769F15C2-F329-7C43-AA81-CB5EE01A317E}"/>
  </hyperlinks>
  <printOptions horizontalCentered="1"/>
  <pageMargins left="0.70866141732283472" right="0.59055118110236227" top="0.59055118110236227" bottom="0.51181102362204722" header="0.39370078740157483" footer="0.31496062992125984"/>
  <pageSetup paperSize="9" scale="67" fitToHeight="2" orientation="portrait" r:id="rId2"/>
  <headerFooter>
    <oddHeader>&amp;R&amp;P頁 / 2頁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様式1_富田浜公園グラウンド使用許可申請書</vt:lpstr>
      <vt:lpstr>様式1_別表1_施設・設備利⽤明細(計算)表</vt:lpstr>
      <vt:lpstr>様式2_富田浜公園グラウンド使用許可書</vt:lpstr>
      <vt:lpstr>様式2_別表2_施設・設備利⽤明細(計算)表 請求書</vt:lpstr>
      <vt:lpstr>様式1_富田浜公園グラウンド使用許可申請書!Print_Area</vt:lpstr>
      <vt:lpstr>'様式1_別表1_施設・設備利⽤明細(計算)表'!Print_Area</vt:lpstr>
      <vt:lpstr>様式2_富田浜公園グラウンド使用許可書!Print_Area</vt:lpstr>
      <vt:lpstr>'様式2_別表2_施設・設備利⽤明細(計算)表 請求書'!Print_Area</vt:lpstr>
      <vt:lpstr>'様式1_別表1_施設・設備利⽤明細(計算)表'!団体在籍地</vt:lpstr>
      <vt:lpstr>'様式1_別表1_施設・設備利⽤明細(計算)表'!入場料等の徴収又は物品販売等営業行為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 松本守人</dc:creator>
  <cp:keywords/>
  <dc:description/>
  <cp:lastModifiedBy>薫朋 柳田</cp:lastModifiedBy>
  <cp:revision/>
  <cp:lastPrinted>2025-02-14T04:46:12Z</cp:lastPrinted>
  <dcterms:created xsi:type="dcterms:W3CDTF">2023-02-08T07:15:21Z</dcterms:created>
  <dcterms:modified xsi:type="dcterms:W3CDTF">2026-04-01T12:05:09Z</dcterms:modified>
  <cp:category/>
  <cp:contentStatus/>
</cp:coreProperties>
</file>